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8025"/>
  </bookViews>
  <sheets>
    <sheet name="Einführung" sheetId="2" r:id="rId1"/>
    <sheet name="Eingabemaske" sheetId="1" r:id="rId2"/>
  </sheets>
  <calcPr calcId="152511"/>
  <customWorkbookViews>
    <customWorkbookView name="Hans-Jürgen Dorr - Persönliche Ansicht" guid="{C0875969-880B-4E10-AA75-4101F801127A}" mergeInterval="0" personalView="1" maximized="1" xWindow="-11" yWindow="-11" windowWidth="1942" windowHeight="1042" activeSheetId="1"/>
    <customWorkbookView name="r.stranzenbach - Persönliche Ansicht" guid="{A76201EA-8CF0-4AD2-9FAC-07531A0CAEC4}" mergeInterval="0" personalView="1" maximized="1" windowWidth="1680" windowHeight="824" activeSheetId="1"/>
  </customWorkbookViews>
</workbook>
</file>

<file path=xl/calcChain.xml><?xml version="1.0" encoding="utf-8"?>
<calcChain xmlns="http://schemas.openxmlformats.org/spreadsheetml/2006/main">
  <c r="AA37" i="1" l="1"/>
  <c r="AA23" i="1" l="1"/>
  <c r="AA40" i="1"/>
  <c r="AA39" i="1"/>
  <c r="AA38" i="1"/>
  <c r="AA34" i="1"/>
  <c r="AA33" i="1"/>
  <c r="AA32" i="1"/>
  <c r="AA36" i="1" s="1"/>
  <c r="AA28" i="1"/>
  <c r="AA31" i="1" s="1"/>
  <c r="AA24" i="1"/>
  <c r="AA27" i="1" s="1"/>
  <c r="AG39" i="1" l="1"/>
  <c r="AG38" i="1"/>
  <c r="AD39" i="1"/>
  <c r="AD38" i="1"/>
  <c r="AG34" i="1"/>
  <c r="AG33" i="1"/>
  <c r="AD34" i="1"/>
  <c r="AD33" i="1"/>
  <c r="U9" i="1"/>
  <c r="U8" i="1"/>
  <c r="U7" i="1"/>
  <c r="R9" i="1"/>
  <c r="R8" i="1"/>
  <c r="R7" i="1"/>
  <c r="J9" i="1"/>
  <c r="J8" i="1"/>
  <c r="J7" i="1"/>
  <c r="AA26" i="1" l="1"/>
  <c r="AA25" i="1"/>
  <c r="AA30" i="1"/>
  <c r="AA29" i="1"/>
  <c r="AD24" i="1"/>
  <c r="AD27" i="1" s="1"/>
  <c r="AG37" i="1" l="1"/>
  <c r="AG40" i="1" s="1"/>
  <c r="AD37" i="1"/>
  <c r="AD40" i="1" s="1"/>
  <c r="AG32" i="1"/>
  <c r="AD32" i="1"/>
  <c r="AD36" i="1" s="1"/>
  <c r="AG28" i="1"/>
  <c r="AG31" i="1" s="1"/>
  <c r="AD28" i="1"/>
  <c r="AD31" i="1" s="1"/>
  <c r="AG24" i="1"/>
  <c r="AG27" i="1" s="1"/>
  <c r="T19" i="1"/>
  <c r="U10" i="1" l="1"/>
  <c r="R10" i="1"/>
  <c r="T18" i="1" s="1"/>
  <c r="W18" i="1" s="1"/>
  <c r="I36" i="1" s="1"/>
  <c r="I23" i="1" l="1"/>
  <c r="I25" i="1" s="1"/>
  <c r="I31" i="1" s="1"/>
  <c r="I32" i="1" s="1"/>
  <c r="I33" i="1" s="1"/>
  <c r="I34" i="1" s="1"/>
  <c r="T12" i="1"/>
  <c r="I37" i="1" l="1"/>
  <c r="B41" i="1" s="1"/>
  <c r="AG36" i="1"/>
  <c r="AD23" i="1"/>
  <c r="AD35" i="1" l="1"/>
  <c r="AD41" i="1" s="1"/>
  <c r="AD42" i="1" s="1"/>
  <c r="AD43" i="1" s="1"/>
  <c r="AA35" i="1"/>
  <c r="AA41" i="1" s="1"/>
  <c r="AA42" i="1" s="1"/>
  <c r="AA43" i="1" s="1"/>
  <c r="AG23" i="1"/>
  <c r="AD25" i="1"/>
  <c r="AG25" i="1"/>
  <c r="AD26" i="1"/>
  <c r="AG26" i="1"/>
  <c r="AD29" i="1"/>
  <c r="AD30" i="1"/>
  <c r="AG30" i="1"/>
  <c r="AG29" i="1"/>
  <c r="J10" i="1"/>
  <c r="T13" i="1" s="1"/>
  <c r="W12" i="1" s="1"/>
  <c r="AG41" i="1" l="1"/>
  <c r="AG42" i="1" s="1"/>
  <c r="AG43" i="1" s="1"/>
</calcChain>
</file>

<file path=xl/comments1.xml><?xml version="1.0" encoding="utf-8"?>
<comments xmlns="http://schemas.openxmlformats.org/spreadsheetml/2006/main">
  <authors>
    <author>r.stranzenbach</author>
  </authors>
  <commentList>
    <comment ref="C7" authorId="0">
      <text>
        <r>
          <rPr>
            <b/>
            <sz val="9"/>
            <color indexed="81"/>
            <rFont val="Tahoma"/>
            <family val="2"/>
          </rPr>
          <t>Hinweis:</t>
        </r>
        <r>
          <rPr>
            <sz val="9"/>
            <color indexed="81"/>
            <rFont val="Tahoma"/>
            <family val="2"/>
          </rPr>
          <t xml:space="preserve">
Geben  sie hier die Anzahl an  Beschäftigten an, die sie pro Schicht anwesend sein müssen. Achtung eine Schicht muss nicht 8h betragen (bspw. im Einzelhandel).</t>
        </r>
      </text>
    </comment>
    <comment ref="L7" authorId="0">
      <text>
        <r>
          <rPr>
            <b/>
            <sz val="9"/>
            <color indexed="81"/>
            <rFont val="Tahoma"/>
            <family val="2"/>
          </rPr>
          <t>Hinweis:</t>
        </r>
        <r>
          <rPr>
            <sz val="9"/>
            <color indexed="81"/>
            <rFont val="Tahoma"/>
            <family val="2"/>
          </rPr>
          <t xml:space="preserve">
Geben sie hier die Schichtlänge an, diese kann unterschiedlich lang sein.</t>
        </r>
      </text>
    </comment>
    <comment ref="W15" authorId="0">
      <text>
        <r>
          <rPr>
            <b/>
            <sz val="9"/>
            <color indexed="81"/>
            <rFont val="Tahoma"/>
            <family val="2"/>
          </rPr>
          <t>Hinweis:</t>
        </r>
        <r>
          <rPr>
            <sz val="9"/>
            <color indexed="81"/>
            <rFont val="Tahoma"/>
            <family val="2"/>
          </rPr>
          <t xml:space="preserve">
Geben sie die Wochenarbeitszeit nach Arbeitsvertrag an.</t>
        </r>
      </text>
    </comment>
    <comment ref="I30" authorId="0">
      <text>
        <r>
          <rPr>
            <b/>
            <sz val="9"/>
            <color indexed="81"/>
            <rFont val="Tahoma"/>
            <family val="2"/>
          </rPr>
          <t xml:space="preserve">Hinweis:
</t>
        </r>
        <r>
          <rPr>
            <sz val="9"/>
            <color indexed="81"/>
            <rFont val="Tahoma"/>
            <family val="2"/>
          </rPr>
          <t>Anteil der Abwesenheit durch Krankheit in Prozent (Durchschnitt des Jahres)</t>
        </r>
      </text>
    </comment>
    <comment ref="I39" authorId="0">
      <text>
        <r>
          <rPr>
            <b/>
            <sz val="9"/>
            <color indexed="81"/>
            <rFont val="Tahoma"/>
            <family val="2"/>
          </rPr>
          <t>Hinweis:</t>
        </r>
        <r>
          <rPr>
            <sz val="9"/>
            <color indexed="81"/>
            <rFont val="Tahoma"/>
            <family val="2"/>
          </rPr>
          <t xml:space="preserve">
Aktuelle Anzahl der Beschäftigten</t>
        </r>
      </text>
    </comment>
  </commentList>
</comments>
</file>

<file path=xl/sharedStrings.xml><?xml version="1.0" encoding="utf-8"?>
<sst xmlns="http://schemas.openxmlformats.org/spreadsheetml/2006/main" count="91" uniqueCount="75">
  <si>
    <t>Mo</t>
  </si>
  <si>
    <t>Di</t>
  </si>
  <si>
    <t>Mi</t>
  </si>
  <si>
    <t>Do</t>
  </si>
  <si>
    <t>Fr</t>
  </si>
  <si>
    <t>Sa</t>
  </si>
  <si>
    <t>So</t>
  </si>
  <si>
    <t>Frühschicht</t>
  </si>
  <si>
    <t>Spätschicht</t>
  </si>
  <si>
    <t>Nachtschicht</t>
  </si>
  <si>
    <t>∑</t>
  </si>
  <si>
    <t>Berechnung des Soll-Personalbedarfs</t>
  </si>
  <si>
    <t>*</t>
  </si>
  <si>
    <t>=</t>
  </si>
  <si>
    <t>Einsätze</t>
  </si>
  <si>
    <t>Kalenderwochen pro Jahr [Anzahl]</t>
  </si>
  <si>
    <t>Gesamt [Tage]</t>
  </si>
  <si>
    <t>Urlaubstage pro Jahr [Anzahl]</t>
  </si>
  <si>
    <t>Feiertage pro Jahr [Anzahl]</t>
  </si>
  <si>
    <t>Weiterbildungstage pro Jahr [Anzahl]</t>
  </si>
  <si>
    <t>Gesamt</t>
  </si>
  <si>
    <t>Krankenquote</t>
  </si>
  <si>
    <t>Ist-Arbeitstage [Anzahl]</t>
  </si>
  <si>
    <t>Brutto-Betriebszeit</t>
  </si>
  <si>
    <t>Arbeitsstunden pro Woche gesamt</t>
  </si>
  <si>
    <t>Anwesenheitsquote</t>
  </si>
  <si>
    <t>durchschnittliche Besetzungsstärke</t>
  </si>
  <si>
    <t>Abwesenheitsquote</t>
  </si>
  <si>
    <t>Abwesenheitsfaktor</t>
  </si>
  <si>
    <t>Soll-WAZ</t>
  </si>
  <si>
    <t>Personen</t>
  </si>
  <si>
    <t>Spätschichtzuschlag</t>
  </si>
  <si>
    <t>Nachtschichtzuschlag</t>
  </si>
  <si>
    <t>Samstagszuschlag</t>
  </si>
  <si>
    <t>Sonntagszuschlag</t>
  </si>
  <si>
    <t xml:space="preserve">Arbeitsstunden </t>
  </si>
  <si>
    <t>[Std.]</t>
  </si>
  <si>
    <t>Std.</t>
  </si>
  <si>
    <t>Monetäre Betrachtung</t>
  </si>
  <si>
    <t>Summe Stundenlohn pro Woche</t>
  </si>
  <si>
    <t>Spätschichtzuschlag [€/Std.]</t>
  </si>
  <si>
    <t>Spätschichten pro Woche [Anzahl]</t>
  </si>
  <si>
    <t>Spätschichtstunden pro Woche [Std.]</t>
  </si>
  <si>
    <t>Summe Spätschichtzuschlag pro Woche</t>
  </si>
  <si>
    <t>Samstagszuschlag [€/Std.]</t>
  </si>
  <si>
    <t>Samstagsschichten pro Woche [Anzahl]</t>
  </si>
  <si>
    <t>Samstagsstunden pro Woche [Std.]</t>
  </si>
  <si>
    <t>Summe Samstagszuschlag pro Woche</t>
  </si>
  <si>
    <t>Sonntagszuschlag [€/Std.]</t>
  </si>
  <si>
    <t>Sonntagsschichten pro Woche [Anzahl]</t>
  </si>
  <si>
    <t>Sonntagsstunden pro Woche [Std.]</t>
  </si>
  <si>
    <t>Summe Sonntagszuschlag pro Woche</t>
  </si>
  <si>
    <t xml:space="preserve">Summe Kosten pro Woche </t>
  </si>
  <si>
    <t xml:space="preserve">Summe Kosten pro Quartal </t>
  </si>
  <si>
    <t>Summe Kosten pro Jahr</t>
  </si>
  <si>
    <t>Kennzahlen zur monetären Betrachtung</t>
  </si>
  <si>
    <t>Ø Einsätze pro Woche [Anzahl]</t>
  </si>
  <si>
    <t>Nachtschichtzuschlag [€/Std.]</t>
  </si>
  <si>
    <t>Nachtschichten pro Woche [Anzahl]</t>
  </si>
  <si>
    <t>Nachtschichtstunden pro Woche [Std.]</t>
  </si>
  <si>
    <t>Summe Nachtschichtzuschlag pro Woche</t>
  </si>
  <si>
    <t>Durchschnittlicher Bruttostundenlohn [€/Std.]</t>
  </si>
  <si>
    <t>Pausen [Std.]</t>
  </si>
  <si>
    <t>Dauer - unbezahlte</t>
  </si>
  <si>
    <t>Besetzungsstärken von Mo-So</t>
  </si>
  <si>
    <t>Ist-Personalbestand</t>
  </si>
  <si>
    <t>Ist-Personalbestand [Anzahl]</t>
  </si>
  <si>
    <t>Betriebsferien pro Jahr [Anzahl]</t>
  </si>
  <si>
    <t>Überstundenzuschlag</t>
  </si>
  <si>
    <t>Summe Überstundenkosten pro Woche</t>
  </si>
  <si>
    <t>Netto-Personalbedarf</t>
  </si>
  <si>
    <t>Brutto-Personalbedarf</t>
  </si>
  <si>
    <t>Netto-Personalbedarf [Anzahl]</t>
  </si>
  <si>
    <t>Brutto-Personalbedarf [Anzahl]</t>
  </si>
  <si>
    <t>Vertraglich vereinbarte Arbeitszeit, welche innerhalb 
des Ausgleichszeitraumes eingehalten werden muss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</si>
</sst>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theme="1"/>
      <name val="Calibri"/>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rgb="FFF2F2F2"/>
        <bgColor indexed="64"/>
      </patternFill>
    </fill>
    <fill>
      <patternFill patternType="solid">
        <fgColor rgb="FFFFFF99"/>
        <bgColor indexed="64"/>
      </patternFill>
    </fill>
    <fill>
      <patternFill patternType="solid">
        <fgColor rgb="FFC8C8C8"/>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40">
    <border>
      <left/>
      <right/>
      <top/>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thin">
        <color indexed="64"/>
      </bottom>
      <diagonal/>
    </border>
    <border>
      <left/>
      <right/>
      <top style="thin">
        <color indexed="64"/>
      </top>
      <bottom/>
      <diagonal/>
    </border>
    <border>
      <left/>
      <right/>
      <top style="double">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style="double">
        <color indexed="64"/>
      </bottom>
      <diagonal/>
    </border>
    <border>
      <left/>
      <right/>
      <top/>
      <bottom style="double">
        <color auto="1"/>
      </bottom>
      <diagonal/>
    </border>
    <border>
      <left/>
      <right style="medium">
        <color auto="1"/>
      </right>
      <top/>
      <bottom style="double">
        <color auto="1"/>
      </bottom>
      <diagonal/>
    </border>
    <border>
      <left style="medium">
        <color indexed="64"/>
      </left>
      <right/>
      <top style="double">
        <color auto="1"/>
      </top>
      <bottom/>
      <diagonal/>
    </border>
    <border>
      <left style="medium">
        <color indexed="64"/>
      </left>
      <right/>
      <top/>
      <bottom style="double">
        <color auto="1"/>
      </bottom>
      <diagonal/>
    </border>
    <border>
      <left/>
      <right style="medium">
        <color auto="1"/>
      </right>
      <top style="double">
        <color indexed="64"/>
      </top>
      <bottom/>
      <diagonal/>
    </border>
    <border>
      <left style="medium">
        <color auto="1"/>
      </left>
      <right/>
      <top style="medium">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indexed="64"/>
      </left>
      <right/>
      <top style="double">
        <color indexed="64"/>
      </top>
      <bottom style="double">
        <color indexed="64"/>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2" fillId="0" borderId="0" xfId="0" applyFont="1" applyAlignment="1">
      <alignment horizontal="center"/>
    </xf>
    <xf numFmtId="0" fontId="3" fillId="0" borderId="0" xfId="0" applyFont="1"/>
    <xf numFmtId="0" fontId="2" fillId="0" borderId="0" xfId="0" applyFont="1"/>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3" fillId="2" borderId="28" xfId="0" applyFont="1" applyFill="1" applyBorder="1" applyAlignment="1">
      <alignment vertical="center"/>
    </xf>
    <xf numFmtId="0" fontId="3" fillId="3" borderId="21"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2" borderId="32" xfId="0" applyFont="1" applyFill="1" applyBorder="1" applyAlignment="1">
      <alignment horizontal="center" vertical="center"/>
    </xf>
    <xf numFmtId="2" fontId="2" fillId="0" borderId="0" xfId="0" applyNumberFormat="1" applyFont="1" applyFill="1" applyAlignment="1">
      <alignment horizontal="center" vertical="center"/>
    </xf>
    <xf numFmtId="10" fontId="2" fillId="0" borderId="0" xfId="1" applyNumberFormat="1" applyFont="1" applyFill="1" applyAlignment="1">
      <alignment horizontal="center" vertical="center"/>
    </xf>
    <xf numFmtId="10" fontId="2" fillId="0" borderId="0" xfId="0" applyNumberFormat="1" applyFont="1" applyFill="1" applyAlignment="1">
      <alignment horizontal="center" vertical="center"/>
    </xf>
    <xf numFmtId="0" fontId="2" fillId="0" borderId="0" xfId="0" applyFont="1" applyFill="1" applyAlignment="1">
      <alignment vertical="center"/>
    </xf>
    <xf numFmtId="1" fontId="2" fillId="0" borderId="0" xfId="0" applyNumberFormat="1" applyFont="1" applyFill="1" applyBorder="1" applyAlignment="1">
      <alignment horizontal="center" vertical="center"/>
    </xf>
    <xf numFmtId="0" fontId="2" fillId="2" borderId="0" xfId="0" applyFont="1" applyFill="1" applyAlignment="1">
      <alignment vertical="center"/>
    </xf>
    <xf numFmtId="0" fontId="2" fillId="2" borderId="23" xfId="0" applyFont="1" applyFill="1" applyBorder="1" applyAlignment="1">
      <alignment vertical="center"/>
    </xf>
    <xf numFmtId="0" fontId="2" fillId="2" borderId="15" xfId="0" applyFont="1" applyFill="1" applyBorder="1" applyAlignment="1">
      <alignment vertical="center"/>
    </xf>
    <xf numFmtId="2" fontId="2" fillId="0" borderId="0" xfId="0" applyNumberFormat="1"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10" fontId="2" fillId="0" borderId="0" xfId="1" applyNumberFormat="1" applyFont="1" applyFill="1" applyBorder="1" applyAlignment="1">
      <alignment vertical="center"/>
    </xf>
    <xf numFmtId="10" fontId="2" fillId="0" borderId="0" xfId="0" applyNumberFormat="1" applyFont="1" applyFill="1" applyBorder="1" applyAlignment="1">
      <alignment vertical="center"/>
    </xf>
    <xf numFmtId="1" fontId="2" fillId="0" borderId="0" xfId="0" applyNumberFormat="1" applyFont="1" applyFill="1" applyBorder="1" applyAlignment="1">
      <alignment vertical="center"/>
    </xf>
    <xf numFmtId="0" fontId="3" fillId="0" borderId="0" xfId="0" applyFont="1" applyAlignment="1">
      <alignment vertical="top" wrapText="1"/>
    </xf>
    <xf numFmtId="0" fontId="3" fillId="2" borderId="5" xfId="0" applyFont="1" applyFill="1" applyBorder="1" applyAlignment="1">
      <alignment horizontal="center" vertical="center"/>
    </xf>
    <xf numFmtId="0" fontId="3" fillId="2" borderId="28" xfId="0" applyFont="1" applyFill="1" applyBorder="1" applyAlignment="1">
      <alignment horizontal="center" vertical="center"/>
    </xf>
    <xf numFmtId="0" fontId="4" fillId="2" borderId="3" xfId="0" applyFont="1" applyFill="1" applyBorder="1" applyAlignment="1">
      <alignment horizontal="center" vertical="top"/>
    </xf>
    <xf numFmtId="0" fontId="3" fillId="0" borderId="0" xfId="0" applyFont="1" applyFill="1"/>
    <xf numFmtId="0" fontId="2" fillId="0" borderId="0" xfId="0" applyFont="1" applyFill="1"/>
    <xf numFmtId="0" fontId="3" fillId="0" borderId="2" xfId="0" applyFont="1" applyFill="1" applyBorder="1" applyAlignment="1">
      <alignment vertical="center"/>
    </xf>
    <xf numFmtId="0" fontId="2" fillId="2" borderId="0" xfId="0" applyFont="1" applyFill="1"/>
    <xf numFmtId="10" fontId="2" fillId="2" borderId="0" xfId="1" applyNumberFormat="1" applyFont="1" applyFill="1" applyAlignment="1">
      <alignment horizontal="center" vertical="center"/>
    </xf>
    <xf numFmtId="0" fontId="2" fillId="6" borderId="0" xfId="0" applyFont="1" applyFill="1"/>
    <xf numFmtId="0" fontId="0" fillId="6" borderId="0" xfId="0" applyFill="1"/>
    <xf numFmtId="0" fontId="3" fillId="2" borderId="28" xfId="0" applyFont="1" applyFill="1" applyBorder="1" applyAlignment="1">
      <alignment horizontal="center" vertical="center"/>
    </xf>
    <xf numFmtId="0" fontId="3" fillId="2" borderId="39" xfId="0" applyFont="1" applyFill="1" applyBorder="1" applyAlignment="1">
      <alignment horizontal="center" vertical="center"/>
    </xf>
    <xf numFmtId="20" fontId="3" fillId="2" borderId="0" xfId="0" applyNumberFormat="1" applyFont="1" applyFill="1" applyBorder="1" applyAlignment="1">
      <alignment horizontal="left" vertical="center"/>
    </xf>
    <xf numFmtId="20" fontId="3" fillId="2" borderId="15" xfId="0" applyNumberFormat="1" applyFont="1" applyFill="1" applyBorder="1" applyAlignment="1">
      <alignment horizontal="left" vertical="center"/>
    </xf>
    <xf numFmtId="20" fontId="3" fillId="2" borderId="22" xfId="0" applyNumberFormat="1" applyFont="1" applyFill="1" applyBorder="1" applyAlignment="1">
      <alignment horizontal="left" vertical="center"/>
    </xf>
    <xf numFmtId="20" fontId="2" fillId="2" borderId="23" xfId="0" applyNumberFormat="1" applyFont="1" applyFill="1" applyBorder="1" applyAlignment="1">
      <alignment horizontal="left" vertical="center"/>
    </xf>
    <xf numFmtId="20" fontId="2" fillId="2" borderId="0" xfId="0" applyNumberFormat="1" applyFont="1" applyFill="1" applyBorder="1" applyAlignment="1">
      <alignment horizontal="left" vertical="center"/>
    </xf>
    <xf numFmtId="0" fontId="2" fillId="5" borderId="0" xfId="0" applyFont="1" applyFill="1" applyAlignment="1">
      <alignment horizontal="left"/>
    </xf>
    <xf numFmtId="0" fontId="3" fillId="2" borderId="3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2" fillId="0" borderId="0" xfId="0" quotePrefix="1" applyFont="1" applyAlignment="1">
      <alignment horizontal="center" vertical="center"/>
    </xf>
    <xf numFmtId="0" fontId="2" fillId="0" borderId="0" xfId="0" applyFont="1" applyAlignment="1">
      <alignment horizontal="center" vertical="center"/>
    </xf>
    <xf numFmtId="164" fontId="3" fillId="4" borderId="0" xfId="0" applyNumberFormat="1" applyFont="1" applyFill="1" applyBorder="1" applyAlignment="1">
      <alignment horizontal="center" vertical="center"/>
    </xf>
    <xf numFmtId="164" fontId="3" fillId="4" borderId="6" xfId="0" applyNumberFormat="1" applyFont="1" applyFill="1" applyBorder="1" applyAlignment="1">
      <alignment horizontal="center" vertical="center"/>
    </xf>
    <xf numFmtId="164" fontId="3" fillId="4" borderId="15" xfId="0" applyNumberFormat="1" applyFont="1" applyFill="1" applyBorder="1" applyAlignment="1">
      <alignment horizontal="center" vertical="center"/>
    </xf>
    <xf numFmtId="164" fontId="3" fillId="4" borderId="27" xfId="0" applyNumberFormat="1" applyFont="1" applyFill="1" applyBorder="1" applyAlignment="1">
      <alignment horizontal="center" vertical="center"/>
    </xf>
    <xf numFmtId="164" fontId="3" fillId="4" borderId="22" xfId="0" applyNumberFormat="1" applyFont="1" applyFill="1" applyBorder="1" applyAlignment="1">
      <alignment horizontal="center" vertical="center"/>
    </xf>
    <xf numFmtId="0" fontId="3" fillId="0" borderId="0" xfId="0" applyFont="1" applyAlignment="1">
      <alignment horizontal="left" vertical="top" wrapText="1"/>
    </xf>
    <xf numFmtId="0" fontId="3" fillId="4" borderId="15" xfId="0" applyFont="1" applyFill="1" applyBorder="1" applyAlignment="1">
      <alignment horizontal="center" vertical="center"/>
    </xf>
    <xf numFmtId="0" fontId="3" fillId="4" borderId="27" xfId="0" applyFont="1" applyFill="1" applyBorder="1" applyAlignment="1">
      <alignment horizontal="center" vertical="center"/>
    </xf>
    <xf numFmtId="164" fontId="3" fillId="4" borderId="25" xfId="0" applyNumberFormat="1" applyFont="1" applyFill="1" applyBorder="1" applyAlignment="1">
      <alignment horizontal="center" vertical="center"/>
    </xf>
    <xf numFmtId="0" fontId="3" fillId="4" borderId="15" xfId="0" applyNumberFormat="1" applyFont="1" applyFill="1" applyBorder="1" applyAlignment="1">
      <alignment horizontal="center" vertical="center"/>
    </xf>
    <xf numFmtId="0" fontId="3" fillId="4" borderId="27" xfId="0" applyNumberFormat="1" applyFont="1" applyFill="1" applyBorder="1" applyAlignment="1">
      <alignment horizontal="center" vertical="center"/>
    </xf>
    <xf numFmtId="0" fontId="2" fillId="4" borderId="0" xfId="0" applyNumberFormat="1" applyFont="1" applyFill="1" applyBorder="1" applyAlignment="1">
      <alignment horizontal="center" vertical="center"/>
    </xf>
    <xf numFmtId="0" fontId="2" fillId="4" borderId="6" xfId="0" applyNumberFormat="1" applyFont="1" applyFill="1" applyBorder="1" applyAlignment="1">
      <alignment horizontal="center" vertical="center"/>
    </xf>
    <xf numFmtId="164" fontId="2" fillId="4" borderId="0" xfId="0" applyNumberFormat="1" applyFont="1" applyFill="1" applyBorder="1" applyAlignment="1">
      <alignment horizontal="center" vertical="center"/>
    </xf>
    <xf numFmtId="164" fontId="2" fillId="4" borderId="6" xfId="0" applyNumberFormat="1" applyFont="1" applyFill="1" applyBorder="1" applyAlignment="1">
      <alignment horizontal="center" vertical="center"/>
    </xf>
    <xf numFmtId="0" fontId="2" fillId="2" borderId="13" xfId="0" applyFont="1" applyFill="1" applyBorder="1" applyAlignment="1">
      <alignment horizontal="center" vertical="center"/>
    </xf>
    <xf numFmtId="0" fontId="2" fillId="0" borderId="0" xfId="0" applyFont="1" applyAlignment="1">
      <alignment horizontal="left" vertical="center"/>
    </xf>
    <xf numFmtId="2" fontId="2" fillId="2" borderId="0" xfId="0" applyNumberFormat="1" applyFont="1" applyFill="1" applyBorder="1" applyAlignment="1">
      <alignment horizontal="center" vertical="center"/>
    </xf>
    <xf numFmtId="0" fontId="2" fillId="2" borderId="14" xfId="0" applyFont="1" applyFill="1" applyBorder="1" applyAlignment="1">
      <alignment horizontal="center" vertical="center"/>
    </xf>
    <xf numFmtId="2" fontId="2" fillId="2" borderId="13" xfId="0" applyNumberFormat="1" applyFont="1" applyFill="1" applyBorder="1" applyAlignment="1">
      <alignment horizontal="center" vertical="center"/>
    </xf>
    <xf numFmtId="0" fontId="2" fillId="6" borderId="0" xfId="0" applyFont="1" applyFill="1" applyBorder="1" applyAlignment="1">
      <alignment horizontal="left" vertical="center"/>
    </xf>
    <xf numFmtId="0" fontId="2" fillId="4" borderId="23" xfId="0" applyNumberFormat="1" applyFont="1" applyFill="1" applyBorder="1" applyAlignment="1">
      <alignment horizontal="center" vertical="center"/>
    </xf>
    <xf numFmtId="0" fontId="2" fillId="4" borderId="24"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21" xfId="0" applyFont="1" applyFill="1" applyBorder="1" applyAlignment="1">
      <alignment horizontal="center" vertical="center"/>
    </xf>
    <xf numFmtId="20" fontId="3" fillId="2" borderId="34" xfId="0" applyNumberFormat="1" applyFont="1" applyFill="1" applyBorder="1" applyAlignment="1">
      <alignment horizontal="center" vertical="center"/>
    </xf>
    <xf numFmtId="20" fontId="3" fillId="2" borderId="35" xfId="0" applyNumberFormat="1" applyFont="1" applyFill="1" applyBorder="1" applyAlignment="1">
      <alignment horizontal="center" vertical="center"/>
    </xf>
    <xf numFmtId="20" fontId="3" fillId="2" borderId="36" xfId="0" applyNumberFormat="1" applyFont="1" applyFill="1" applyBorder="1" applyAlignment="1">
      <alignment horizontal="center" vertical="center"/>
    </xf>
    <xf numFmtId="20" fontId="3" fillId="2" borderId="1" xfId="0" applyNumberFormat="1" applyFont="1" applyFill="1" applyBorder="1" applyAlignment="1">
      <alignment horizontal="center" vertical="center"/>
    </xf>
    <xf numFmtId="20" fontId="3" fillId="2" borderId="4" xfId="0" applyNumberFormat="1" applyFont="1" applyFill="1" applyBorder="1" applyAlignment="1">
      <alignment horizontal="center" vertical="center"/>
    </xf>
    <xf numFmtId="20" fontId="3" fillId="2" borderId="5" xfId="0" applyNumberFormat="1" applyFont="1" applyFill="1" applyBorder="1" applyAlignment="1">
      <alignment horizontal="center" vertical="center"/>
    </xf>
    <xf numFmtId="0" fontId="2" fillId="2" borderId="0" xfId="0" applyFont="1" applyFill="1" applyAlignment="1">
      <alignment horizontal="center" vertical="center" wrapText="1"/>
    </xf>
    <xf numFmtId="0" fontId="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2" fillId="4" borderId="26" xfId="0" applyNumberFormat="1" applyFont="1" applyFill="1" applyBorder="1" applyAlignment="1">
      <alignment horizontal="center" vertical="center"/>
    </xf>
    <xf numFmtId="0" fontId="2" fillId="4" borderId="2" xfId="0" applyNumberFormat="1" applyFont="1" applyFill="1" applyBorder="1" applyAlignment="1">
      <alignment horizontal="center" vertical="center"/>
    </xf>
    <xf numFmtId="164" fontId="2" fillId="4" borderId="2" xfId="0" applyNumberFormat="1" applyFont="1" applyFill="1" applyBorder="1" applyAlignment="1">
      <alignment horizontal="center" vertical="center"/>
    </xf>
    <xf numFmtId="164" fontId="3" fillId="4" borderId="33"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0" fontId="2" fillId="4" borderId="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xf numFmtId="0" fontId="3" fillId="2" borderId="0" xfId="0" applyFont="1" applyFill="1" applyAlignment="1">
      <alignment horizontal="center" vertical="center"/>
    </xf>
    <xf numFmtId="0" fontId="2" fillId="7" borderId="10"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9" xfId="0" applyFont="1" applyFill="1" applyBorder="1" applyAlignment="1">
      <alignment horizontal="center" vertical="center"/>
    </xf>
    <xf numFmtId="0" fontId="3" fillId="8" borderId="3" xfId="0" applyFont="1" applyFill="1" applyBorder="1" applyAlignment="1">
      <alignment vertical="center"/>
    </xf>
    <xf numFmtId="0" fontId="3" fillId="8" borderId="3" xfId="0" applyFont="1" applyFill="1" applyBorder="1" applyAlignment="1">
      <alignment horizontal="center" vertical="center"/>
    </xf>
    <xf numFmtId="2" fontId="3" fillId="8" borderId="34" xfId="0" applyNumberFormat="1" applyFont="1" applyFill="1" applyBorder="1" applyAlignment="1">
      <alignment horizontal="center" vertical="center"/>
    </xf>
    <xf numFmtId="2" fontId="3" fillId="8" borderId="35" xfId="0" applyNumberFormat="1" applyFont="1" applyFill="1" applyBorder="1" applyAlignment="1">
      <alignment horizontal="center" vertical="center"/>
    </xf>
    <xf numFmtId="2" fontId="3" fillId="8" borderId="36" xfId="0" applyNumberFormat="1" applyFont="1" applyFill="1" applyBorder="1" applyAlignment="1">
      <alignment horizontal="center" vertical="center"/>
    </xf>
    <xf numFmtId="2" fontId="3" fillId="8" borderId="3" xfId="0" applyNumberFormat="1" applyFont="1" applyFill="1" applyBorder="1" applyAlignment="1">
      <alignment horizontal="center" vertical="center"/>
    </xf>
    <xf numFmtId="2" fontId="2" fillId="8" borderId="0" xfId="0" applyNumberFormat="1" applyFont="1" applyFill="1" applyAlignment="1">
      <alignment horizontal="center" vertical="center"/>
    </xf>
    <xf numFmtId="1" fontId="2" fillId="8" borderId="0" xfId="0" applyNumberFormat="1" applyFont="1" applyFill="1" applyAlignment="1">
      <alignment horizontal="center" vertical="center"/>
    </xf>
    <xf numFmtId="0" fontId="2" fillId="8" borderId="0" xfId="0" applyFont="1" applyFill="1" applyAlignment="1">
      <alignment horizontal="center" vertical="center"/>
    </xf>
    <xf numFmtId="10" fontId="2" fillId="8" borderId="0" xfId="1" applyNumberFormat="1" applyFont="1" applyFill="1" applyAlignment="1">
      <alignment horizontal="center" vertical="center"/>
    </xf>
    <xf numFmtId="10" fontId="2" fillId="8" borderId="0" xfId="0" applyNumberFormat="1" applyFont="1" applyFill="1" applyAlignment="1">
      <alignment horizontal="center" vertical="center"/>
    </xf>
    <xf numFmtId="1" fontId="2" fillId="8" borderId="15" xfId="0" applyNumberFormat="1" applyFont="1" applyFill="1" applyBorder="1" applyAlignment="1">
      <alignment horizontal="center" vertical="center"/>
    </xf>
    <xf numFmtId="1" fontId="2" fillId="8" borderId="23" xfId="0" applyNumberFormat="1" applyFont="1" applyFill="1" applyBorder="1" applyAlignment="1">
      <alignment horizontal="center" vertical="center"/>
    </xf>
    <xf numFmtId="0" fontId="2" fillId="7" borderId="0" xfId="0" applyFont="1" applyFill="1" applyAlignment="1">
      <alignment horizontal="center" vertical="center"/>
    </xf>
    <xf numFmtId="10" fontId="2" fillId="7" borderId="0" xfId="1" applyNumberFormat="1" applyFont="1" applyFill="1" applyAlignment="1">
      <alignment horizontal="center" vertical="center"/>
    </xf>
    <xf numFmtId="164" fontId="2" fillId="7" borderId="0" xfId="0" applyNumberFormat="1" applyFont="1" applyFill="1" applyBorder="1" applyAlignment="1">
      <alignment horizontal="center" vertical="center"/>
    </xf>
    <xf numFmtId="10" fontId="2" fillId="7" borderId="0" xfId="0" applyNumberFormat="1" applyFont="1" applyFill="1" applyBorder="1" applyAlignment="1">
      <alignment horizontal="center" vertical="center"/>
    </xf>
    <xf numFmtId="2" fontId="2" fillId="7" borderId="0" xfId="0" applyNumberFormat="1" applyFont="1" applyFill="1" applyAlignment="1">
      <alignment horizontal="center" vertical="center"/>
    </xf>
    <xf numFmtId="0" fontId="2" fillId="7" borderId="0" xfId="0" applyFont="1" applyFill="1" applyAlignment="1">
      <alignment horizontal="center"/>
    </xf>
    <xf numFmtId="0" fontId="2" fillId="7" borderId="17" xfId="0" applyFont="1" applyFill="1" applyBorder="1" applyAlignment="1">
      <alignment horizontal="center" vertical="center"/>
    </xf>
    <xf numFmtId="0" fontId="2" fillId="7" borderId="30"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31" xfId="0" applyFont="1" applyFill="1" applyBorder="1" applyAlignment="1">
      <alignment horizontal="center" vertical="center"/>
    </xf>
    <xf numFmtId="0" fontId="2" fillId="7" borderId="20" xfId="0" applyFont="1" applyFill="1" applyBorder="1" applyAlignment="1">
      <alignment horizontal="center" vertical="center"/>
    </xf>
  </cellXfs>
  <cellStyles count="2">
    <cellStyle name="Prozent" xfId="1" builtinId="5"/>
    <cellStyle name="Standard" xfId="0" builtinId="0"/>
  </cellStyles>
  <dxfs count="16">
    <dxf>
      <fill>
        <patternFill>
          <bgColor rgb="FFC8C8C8"/>
        </patternFill>
      </fill>
    </dxf>
    <dxf>
      <fill>
        <patternFill>
          <bgColor rgb="FF95B3D7"/>
        </patternFill>
      </fill>
    </dxf>
    <dxf>
      <fill>
        <patternFill>
          <bgColor rgb="FFC4D79B"/>
        </patternFill>
      </fill>
    </dxf>
    <dxf>
      <fill>
        <patternFill>
          <bgColor rgb="FFDA9694"/>
        </patternFill>
      </fill>
    </dxf>
    <dxf>
      <fill>
        <patternFill>
          <bgColor rgb="FF95B3D7"/>
        </patternFill>
      </fill>
    </dxf>
    <dxf>
      <fill>
        <patternFill>
          <bgColor rgb="FFC4D79B"/>
        </patternFill>
      </fill>
    </dxf>
    <dxf>
      <fill>
        <patternFill>
          <bgColor rgb="FFDA9694"/>
        </patternFill>
      </fill>
    </dxf>
    <dxf>
      <fill>
        <patternFill>
          <bgColor rgb="FF95B3D7"/>
        </patternFill>
      </fill>
    </dxf>
    <dxf>
      <fill>
        <patternFill>
          <bgColor rgb="FFC4D79B"/>
        </patternFill>
      </fill>
    </dxf>
    <dxf>
      <fill>
        <patternFill>
          <bgColor rgb="FFDA9694"/>
        </patternFill>
      </fill>
    </dxf>
    <dxf>
      <fill>
        <patternFill>
          <bgColor rgb="FF95B3D7"/>
        </patternFill>
      </fill>
    </dxf>
    <dxf>
      <fill>
        <patternFill>
          <bgColor rgb="FFC4D79B"/>
        </patternFill>
      </fill>
    </dxf>
    <dxf>
      <fill>
        <patternFill>
          <bgColor rgb="FFDA9694"/>
        </patternFill>
      </fill>
    </dxf>
    <dxf>
      <fill>
        <patternFill>
          <bgColor rgb="FF95B3D7"/>
        </patternFill>
      </fill>
    </dxf>
    <dxf>
      <fill>
        <patternFill>
          <bgColor rgb="FFC4D79B"/>
        </patternFill>
      </fill>
    </dxf>
    <dxf>
      <fill>
        <patternFill>
          <bgColor rgb="FFDA9694"/>
        </patternFill>
      </fill>
    </dxf>
  </dxfs>
  <tableStyles count="0" defaultTableStyle="TableStyleMedium2" defaultPivotStyle="PivotStyleLight16"/>
  <colors>
    <mruColors>
      <color rgb="FFFFFF99"/>
      <color rgb="FFF2F2F2"/>
      <color rgb="FFC8C8C8"/>
      <color rgb="FFDCDCDC"/>
      <color rgb="FF95B3D7"/>
      <color rgb="FFC4D79B"/>
      <color rgb="FFDA9694"/>
      <color rgb="FF95B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21</xdr:row>
      <xdr:rowOff>152393</xdr:rowOff>
    </xdr:from>
    <xdr:to>
      <xdr:col>9</xdr:col>
      <xdr:colOff>283691</xdr:colOff>
      <xdr:row>30</xdr:row>
      <xdr:rowOff>129893</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600" t="17236" r="8144" b="21094"/>
        <a:stretch>
          <a:fillRect/>
        </a:stretch>
      </xdr:blipFill>
      <xdr:spPr bwMode="auto">
        <a:xfrm>
          <a:off x="790575" y="4152893"/>
          <a:ext cx="6351116" cy="16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523880</xdr:colOff>
      <xdr:row>10</xdr:row>
      <xdr:rowOff>114300</xdr:rowOff>
    </xdr:from>
    <xdr:to>
      <xdr:col>26</xdr:col>
      <xdr:colOff>758830</xdr:colOff>
      <xdr:row>13</xdr:row>
      <xdr:rowOff>88900</xdr:rowOff>
    </xdr:to>
    <xdr:pic>
      <xdr:nvPicPr>
        <xdr:cNvPr id="7" name="Grafik 6"/>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49880" y="2019300"/>
          <a:ext cx="252095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123830</xdr:colOff>
      <xdr:row>9</xdr:row>
      <xdr:rowOff>0</xdr:rowOff>
    </xdr:from>
    <xdr:to>
      <xdr:col>28</xdr:col>
      <xdr:colOff>657230</xdr:colOff>
      <xdr:row>16</xdr:row>
      <xdr:rowOff>53975</xdr:rowOff>
    </xdr:to>
    <xdr:pic>
      <xdr:nvPicPr>
        <xdr:cNvPr id="8" name="Grafik 7" descr="G:\Fg_AO\01 Projekte\01 Forschungsprojekte\2 Laufend\INQA-Projekt Arbeitszeit (Ra, St)\03_Berichte_Veröffentlichungen_Präsentationen\Logos und Gestaltungsrichtlinie\01_Logo_INQA_CMYK_REG_RZ_17_Master.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697830" y="1714500"/>
          <a:ext cx="1295400" cy="1387475"/>
        </a:xfrm>
        <a:prstGeom prst="rect">
          <a:avLst/>
        </a:prstGeom>
        <a:noFill/>
        <a:ln>
          <a:noFill/>
        </a:ln>
      </xdr:spPr>
    </xdr:pic>
    <xdr:clientData/>
  </xdr:twoCellAnchor>
  <xdr:twoCellAnchor editAs="oneCell">
    <xdr:from>
      <xdr:col>13</xdr:col>
      <xdr:colOff>419100</xdr:colOff>
      <xdr:row>0</xdr:row>
      <xdr:rowOff>57150</xdr:rowOff>
    </xdr:from>
    <xdr:to>
      <xdr:col>15</xdr:col>
      <xdr:colOff>193661</xdr:colOff>
      <xdr:row>8</xdr:row>
      <xdr:rowOff>124344</xdr:rowOff>
    </xdr:to>
    <xdr:pic>
      <xdr:nvPicPr>
        <xdr:cNvPr id="14" name="Grafik 13"/>
        <xdr:cNvPicPr>
          <a:picLocks noChangeAspect="1"/>
        </xdr:cNvPicPr>
      </xdr:nvPicPr>
      <xdr:blipFill>
        <a:blip xmlns:r="http://schemas.openxmlformats.org/officeDocument/2006/relationships" r:embed="rId4"/>
        <a:stretch>
          <a:fillRect/>
        </a:stretch>
      </xdr:blipFill>
      <xdr:spPr>
        <a:xfrm>
          <a:off x="10325100" y="57150"/>
          <a:ext cx="1298561" cy="1591194"/>
        </a:xfrm>
        <a:prstGeom prst="rect">
          <a:avLst/>
        </a:prstGeom>
      </xdr:spPr>
    </xdr:pic>
    <xdr:clientData/>
  </xdr:twoCellAnchor>
  <xdr:twoCellAnchor>
    <xdr:from>
      <xdr:col>0</xdr:col>
      <xdr:colOff>723899</xdr:colOff>
      <xdr:row>4</xdr:row>
      <xdr:rowOff>104774</xdr:rowOff>
    </xdr:from>
    <xdr:to>
      <xdr:col>12</xdr:col>
      <xdr:colOff>171450</xdr:colOff>
      <xdr:row>20</xdr:row>
      <xdr:rowOff>66675</xdr:rowOff>
    </xdr:to>
    <xdr:sp macro="" textlink="">
      <xdr:nvSpPr>
        <xdr:cNvPr id="15" name="Textfeld 14"/>
        <xdr:cNvSpPr txBox="1"/>
      </xdr:nvSpPr>
      <xdr:spPr>
        <a:xfrm>
          <a:off x="723899" y="866774"/>
          <a:ext cx="8591551" cy="3009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i="0">
              <a:latin typeface="Arial" panose="020B0604020202020204" pitchFamily="34" charset="0"/>
              <a:cs typeface="Arial" panose="020B0604020202020204" pitchFamily="34" charset="0"/>
            </a:rPr>
            <a:t>Einführung</a:t>
          </a:r>
        </a:p>
        <a:p>
          <a:endParaRPr lang="de-DE" sz="1400">
            <a:latin typeface="Arial" panose="020B0604020202020204" pitchFamily="34" charset="0"/>
            <a:cs typeface="Arial" panose="020B0604020202020204" pitchFamily="34" charset="0"/>
          </a:endParaRPr>
        </a:p>
        <a:p>
          <a:pPr algn="l"/>
          <a:r>
            <a:rPr lang="de-DE" sz="1400">
              <a:latin typeface="Arial" panose="020B0604020202020204" pitchFamily="34" charset="0"/>
              <a:cs typeface="Arial" panose="020B0604020202020204" pitchFamily="34" charset="0"/>
            </a:rPr>
            <a:t>Mit Hilfe des vorliegenden Tools kann der benötigte Personalbestand (Brutto-Personal) berechnet werden. Dabei wird die Anzahl der benötigten Beschäftigten pro Schicht (netto) berücksichtigt, wobei für jeden Tag verschiedene Besetzungsstärken angegeben werden können. Ebenfalls wird die Arbeitszeit pro Schicht berücksichtigt. Zusätzlich werden die vertragliche Wochenarbeitszeit der Mitarbeiter, die Abzahl</a:t>
          </a:r>
          <a:r>
            <a:rPr lang="de-DE" sz="1400" baseline="0">
              <a:latin typeface="Arial" panose="020B0604020202020204" pitchFamily="34" charset="0"/>
              <a:cs typeface="Arial" panose="020B0604020202020204" pitchFamily="34" charset="0"/>
            </a:rPr>
            <a:t> der</a:t>
          </a:r>
          <a:r>
            <a:rPr lang="de-DE" sz="1400">
              <a:latin typeface="Arial" panose="020B0604020202020204" pitchFamily="34" charset="0"/>
              <a:cs typeface="Arial" panose="020B0604020202020204" pitchFamily="34" charset="0"/>
            </a:rPr>
            <a:t> Urlaubstage, die Betriebsferien, die Anzahl der Feiertage, die Weiterbildungstage und die Krankenquote zur berchnung des benötigten</a:t>
          </a:r>
          <a:r>
            <a:rPr lang="de-DE" sz="1400" baseline="0">
              <a:latin typeface="Arial" panose="020B0604020202020204" pitchFamily="34" charset="0"/>
              <a:cs typeface="Arial" panose="020B0604020202020204" pitchFamily="34" charset="0"/>
            </a:rPr>
            <a:t> Personalbestands (brutto) berücksichtigt</a:t>
          </a:r>
          <a:r>
            <a:rPr lang="de-DE" sz="1400">
              <a:latin typeface="Arial" panose="020B0604020202020204" pitchFamily="34" charset="0"/>
              <a:cs typeface="Arial" panose="020B0604020202020204" pitchFamily="34" charset="0"/>
            </a:rPr>
            <a:t>. </a:t>
          </a:r>
        </a:p>
        <a:p>
          <a:pPr algn="l"/>
          <a:r>
            <a:rPr lang="de-DE" sz="1400">
              <a:latin typeface="Arial" panose="020B0604020202020204" pitchFamily="34" charset="0"/>
              <a:cs typeface="Arial" panose="020B0604020202020204" pitchFamily="34" charset="0"/>
            </a:rPr>
            <a:t>Für den reibungslosen Betrieb mit den eingegebenen Schichtbesetzungen ist der Brutto-Personalbedarf notwendig.</a:t>
          </a:r>
        </a:p>
        <a:p>
          <a:pPr algn="l"/>
          <a:r>
            <a:rPr lang="de-DE" sz="1400">
              <a:latin typeface="Arial" panose="020B0604020202020204" pitchFamily="34" charset="0"/>
              <a:cs typeface="Arial" panose="020B0604020202020204" pitchFamily="34" charset="0"/>
            </a:rPr>
            <a:t>Bei Angabe des aktuellen Ist-Personalbestands, des durchschnittlichen Stundenlohns, der Zuschläge für Überstunden, Wochenendarbeit sowie Nachtarbeit wird ein einfacher monetärer Vergleich angestellt. Dieser kann zum Vergleich der Kosten für die verschiedenen Besetzungsstärken genutzt werden.</a:t>
          </a:r>
        </a:p>
        <a:p>
          <a:endParaRPr lang="de-DE" sz="1400">
            <a:latin typeface="Arial" panose="020B0604020202020204" pitchFamily="34" charset="0"/>
            <a:cs typeface="Arial" panose="020B0604020202020204" pitchFamily="34" charset="0"/>
          </a:endParaRPr>
        </a:p>
      </xdr:txBody>
    </xdr:sp>
    <xdr:clientData/>
  </xdr:twoCellAnchor>
  <xdr:twoCellAnchor editAs="oneCell">
    <xdr:from>
      <xdr:col>9</xdr:col>
      <xdr:colOff>438150</xdr:colOff>
      <xdr:row>2</xdr:row>
      <xdr:rowOff>163873</xdr:rowOff>
    </xdr:from>
    <xdr:to>
      <xdr:col>12</xdr:col>
      <xdr:colOff>670016</xdr:colOff>
      <xdr:row>6</xdr:row>
      <xdr:rowOff>17622</xdr:rowOff>
    </xdr:to>
    <xdr:pic>
      <xdr:nvPicPr>
        <xdr:cNvPr id="11" name="Grafik 10"/>
        <xdr:cNvPicPr>
          <a:picLocks noChangeAspect="1"/>
        </xdr:cNvPicPr>
      </xdr:nvPicPr>
      <xdr:blipFill>
        <a:blip xmlns:r="http://schemas.openxmlformats.org/officeDocument/2006/relationships" r:embed="rId5"/>
        <a:stretch>
          <a:fillRect/>
        </a:stretch>
      </xdr:blipFill>
      <xdr:spPr>
        <a:xfrm>
          <a:off x="7296150" y="544873"/>
          <a:ext cx="2517866" cy="615749"/>
        </a:xfrm>
        <a:prstGeom prst="rect">
          <a:avLst/>
        </a:prstGeom>
      </xdr:spPr>
    </xdr:pic>
    <xdr:clientData/>
  </xdr:twoCellAnchor>
  <xdr:twoCellAnchor>
    <xdr:from>
      <xdr:col>1</xdr:col>
      <xdr:colOff>85725</xdr:colOff>
      <xdr:row>32</xdr:row>
      <xdr:rowOff>9525</xdr:rowOff>
    </xdr:from>
    <xdr:to>
      <xdr:col>14</xdr:col>
      <xdr:colOff>752475</xdr:colOff>
      <xdr:row>40</xdr:row>
      <xdr:rowOff>57151</xdr:rowOff>
    </xdr:to>
    <xdr:sp macro="" textlink="">
      <xdr:nvSpPr>
        <xdr:cNvPr id="12" name="Textfeld 11"/>
        <xdr:cNvSpPr txBox="1"/>
      </xdr:nvSpPr>
      <xdr:spPr>
        <a:xfrm>
          <a:off x="847725" y="6105525"/>
          <a:ext cx="10572750" cy="15716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Dieses Instrument wurde vom Institut für Arbeitswissenschaft (IAW) der RWTH Aachen (Bergdriesch 27, 52062 Aachen) im Rahmen des Projektes "Arbeitzeitbox - Praxishilfen für die Arbeitszeitgestaltung" erstellt.</a:t>
          </a:r>
          <a:br>
            <a:rPr kumimoji="0" lang="de-DE"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endParaRPr kumimoji="0" lang="de-DE"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Haftungsansprüche gegenüber der RWTH Aachen, die durch die Nutzung oder Nichtnutzung der angebotenen Informationen beziehungsweise durch die Nutzung fehlerhafter und unvollständiger Informationen verursacht werden, sind ausgeschlossen, es sei denn, sie sind nachweislich auf vorsätzliches oder grob fahrlässiges Verhalten der RWTH oder deren Erfüllungs- bzw. Verrichtungsgehilfen zurückzuführen. Hiervon ausgenommen sind Verletzungen von Leben, Körper und Gesundheit; in diesen Fällen haftet die RWTH uneingeschränkt.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392849</xdr:colOff>
      <xdr:row>46</xdr:row>
      <xdr:rowOff>212901</xdr:rowOff>
    </xdr:from>
    <xdr:to>
      <xdr:col>17</xdr:col>
      <xdr:colOff>179817</xdr:colOff>
      <xdr:row>52</xdr:row>
      <xdr:rowOff>176965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600" t="17236" r="8144" b="21094"/>
        <a:stretch>
          <a:fillRect/>
        </a:stretch>
      </xdr:blipFill>
      <xdr:spPr bwMode="auto">
        <a:xfrm>
          <a:off x="560937" y="10522313"/>
          <a:ext cx="5165792" cy="1308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246530</xdr:colOff>
      <xdr:row>2</xdr:row>
      <xdr:rowOff>112061</xdr:rowOff>
    </xdr:from>
    <xdr:to>
      <xdr:col>31</xdr:col>
      <xdr:colOff>436657</xdr:colOff>
      <xdr:row>5</xdr:row>
      <xdr:rowOff>62008</xdr:rowOff>
    </xdr:to>
    <xdr:pic>
      <xdr:nvPicPr>
        <xdr:cNvPr id="6" name="Grafik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87736" y="560296"/>
          <a:ext cx="252095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268940</xdr:colOff>
      <xdr:row>0</xdr:row>
      <xdr:rowOff>134472</xdr:rowOff>
    </xdr:from>
    <xdr:to>
      <xdr:col>34</xdr:col>
      <xdr:colOff>402089</xdr:colOff>
      <xdr:row>7</xdr:row>
      <xdr:rowOff>175131</xdr:rowOff>
    </xdr:to>
    <xdr:pic>
      <xdr:nvPicPr>
        <xdr:cNvPr id="10" name="Grafik 9"/>
        <xdr:cNvPicPr>
          <a:picLocks noChangeAspect="1"/>
        </xdr:cNvPicPr>
      </xdr:nvPicPr>
      <xdr:blipFill>
        <a:blip xmlns:r="http://schemas.openxmlformats.org/officeDocument/2006/relationships" r:embed="rId3"/>
        <a:stretch>
          <a:fillRect/>
        </a:stretch>
      </xdr:blipFill>
      <xdr:spPr>
        <a:xfrm>
          <a:off x="14623675" y="134472"/>
          <a:ext cx="1298561" cy="1609483"/>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0" workbookViewId="0">
      <selection activeCell="E44" sqref="E44"/>
    </sheetView>
  </sheetViews>
  <sheetFormatPr baseColWidth="10" defaultRowHeight="15" x14ac:dyDescent="0.25"/>
  <cols>
    <col min="1" max="16384" width="11.42578125" style="39"/>
  </cols>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AI44"/>
  <sheetViews>
    <sheetView showGridLines="0" topLeftCell="A10" zoomScale="85" zoomScaleNormal="85" workbookViewId="0">
      <selection activeCell="N42" sqref="N42"/>
    </sheetView>
  </sheetViews>
  <sheetFormatPr baseColWidth="10" defaultColWidth="11.42578125" defaultRowHeight="18" customHeight="1" x14ac:dyDescent="0.2"/>
  <cols>
    <col min="1" max="1" width="2.5703125" style="3" customWidth="1"/>
    <col min="2" max="2" width="15.140625" style="3" customWidth="1"/>
    <col min="3" max="17" width="4.42578125" style="3" customWidth="1"/>
    <col min="18" max="18" width="7.42578125" style="3" customWidth="1"/>
    <col min="19" max="19" width="4.42578125" style="3" customWidth="1"/>
    <col min="20" max="20" width="5.42578125" style="3" customWidth="1"/>
    <col min="21" max="21" width="9.7109375" style="3" customWidth="1"/>
    <col min="22" max="22" width="4.42578125" style="3" customWidth="1"/>
    <col min="23" max="23" width="17.140625" style="3" bestFit="1" customWidth="1"/>
    <col min="24" max="24" width="9.7109375" style="3" bestFit="1" customWidth="1"/>
    <col min="25" max="25" width="4.28515625" style="3" customWidth="1"/>
    <col min="26" max="26" width="17.140625" style="3" bestFit="1" customWidth="1"/>
    <col min="27" max="35" width="8.7109375" style="3" customWidth="1"/>
    <col min="36" max="16384" width="11.42578125" style="3"/>
  </cols>
  <sheetData>
    <row r="4" spans="2:27" ht="18" customHeight="1" thickBot="1" x14ac:dyDescent="0.35">
      <c r="B4" s="33"/>
      <c r="C4" s="34"/>
      <c r="D4" s="34"/>
    </row>
    <row r="5" spans="2:27" ht="18" customHeight="1" thickBot="1" x14ac:dyDescent="0.25">
      <c r="C5" s="40" t="s">
        <v>64</v>
      </c>
      <c r="D5" s="41"/>
      <c r="E5" s="41"/>
      <c r="F5" s="41"/>
      <c r="G5" s="41"/>
      <c r="H5" s="41"/>
      <c r="I5" s="41"/>
      <c r="J5" s="35"/>
      <c r="L5" s="78" t="s">
        <v>63</v>
      </c>
      <c r="M5" s="79"/>
      <c r="N5" s="79"/>
      <c r="O5" s="79"/>
      <c r="P5" s="80"/>
      <c r="R5" s="93" t="s">
        <v>35</v>
      </c>
      <c r="S5" s="94"/>
      <c r="T5" s="95"/>
      <c r="U5" s="1"/>
      <c r="V5" s="1"/>
    </row>
    <row r="6" spans="2:27" ht="18" customHeight="1" thickBot="1" x14ac:dyDescent="0.25">
      <c r="C6" s="14" t="s">
        <v>0</v>
      </c>
      <c r="D6" s="14" t="s">
        <v>1</v>
      </c>
      <c r="E6" s="14" t="s">
        <v>2</v>
      </c>
      <c r="F6" s="14" t="s">
        <v>3</v>
      </c>
      <c r="G6" s="14" t="s">
        <v>4</v>
      </c>
      <c r="H6" s="14" t="s">
        <v>5</v>
      </c>
      <c r="I6" s="31" t="s">
        <v>6</v>
      </c>
      <c r="J6" s="32" t="s">
        <v>10</v>
      </c>
      <c r="L6" s="48" t="s">
        <v>62</v>
      </c>
      <c r="M6" s="49"/>
      <c r="N6" s="49"/>
      <c r="O6" s="49"/>
      <c r="P6" s="50"/>
      <c r="R6" s="90" t="s">
        <v>36</v>
      </c>
      <c r="S6" s="91"/>
      <c r="T6" s="92"/>
      <c r="U6" s="30" t="s">
        <v>14</v>
      </c>
      <c r="V6" s="1"/>
    </row>
    <row r="7" spans="2:27" ht="18" customHeight="1" thickBot="1" x14ac:dyDescent="0.25">
      <c r="B7" s="10" t="s">
        <v>7</v>
      </c>
      <c r="C7" s="109"/>
      <c r="D7" s="110"/>
      <c r="E7" s="110"/>
      <c r="F7" s="110"/>
      <c r="G7" s="110"/>
      <c r="H7" s="110"/>
      <c r="I7" s="110"/>
      <c r="J7" s="11">
        <f>COLUMNS(C7:I7)-COUNTIF(C7:I7,"")</f>
        <v>0</v>
      </c>
      <c r="K7" s="6" t="s">
        <v>12</v>
      </c>
      <c r="L7" s="134"/>
      <c r="M7" s="135"/>
      <c r="N7" s="135"/>
      <c r="O7" s="135"/>
      <c r="P7" s="136"/>
      <c r="Q7" s="6" t="s">
        <v>13</v>
      </c>
      <c r="R7" s="87">
        <f>SUM(C7:I7)*L7</f>
        <v>0</v>
      </c>
      <c r="S7" s="88"/>
      <c r="T7" s="89"/>
      <c r="U7" s="7">
        <f>SUM(C7:I7)</f>
        <v>0</v>
      </c>
    </row>
    <row r="8" spans="2:27" ht="18" customHeight="1" thickBot="1" x14ac:dyDescent="0.25">
      <c r="B8" s="10" t="s">
        <v>8</v>
      </c>
      <c r="C8" s="111"/>
      <c r="D8" s="112"/>
      <c r="E8" s="112"/>
      <c r="F8" s="112"/>
      <c r="G8" s="112"/>
      <c r="H8" s="112"/>
      <c r="I8" s="112"/>
      <c r="J8" s="12">
        <f>COLUMNS(C8:I8)-COUNTIF(C8:I8,"")</f>
        <v>0</v>
      </c>
      <c r="K8" s="6" t="s">
        <v>12</v>
      </c>
      <c r="L8" s="134"/>
      <c r="M8" s="135"/>
      <c r="N8" s="135"/>
      <c r="O8" s="135"/>
      <c r="P8" s="136"/>
      <c r="Q8" s="6" t="s">
        <v>13</v>
      </c>
      <c r="R8" s="84">
        <f>SUM(C8:I8)*L8</f>
        <v>0</v>
      </c>
      <c r="S8" s="85"/>
      <c r="T8" s="86"/>
      <c r="U8" s="8">
        <f>SUM(C8:I8)</f>
        <v>0</v>
      </c>
    </row>
    <row r="9" spans="2:27" ht="18" customHeight="1" thickBot="1" x14ac:dyDescent="0.35">
      <c r="B9" s="10" t="s">
        <v>9</v>
      </c>
      <c r="C9" s="113"/>
      <c r="D9" s="114"/>
      <c r="E9" s="114"/>
      <c r="F9" s="114"/>
      <c r="G9" s="114"/>
      <c r="H9" s="114"/>
      <c r="I9" s="114"/>
      <c r="J9" s="13">
        <f>COLUMNS(C9:I9)-COUNTIF(C9:I9,"")</f>
        <v>0</v>
      </c>
      <c r="K9" s="6" t="s">
        <v>12</v>
      </c>
      <c r="L9" s="137"/>
      <c r="M9" s="138"/>
      <c r="N9" s="138"/>
      <c r="O9" s="138"/>
      <c r="P9" s="139"/>
      <c r="Q9" s="6" t="s">
        <v>13</v>
      </c>
      <c r="R9" s="81">
        <f>SUM(C9:I9)*L9</f>
        <v>0</v>
      </c>
      <c r="S9" s="82"/>
      <c r="T9" s="83"/>
      <c r="U9" s="9">
        <f>SUM(C9:I9)</f>
        <v>0</v>
      </c>
    </row>
    <row r="10" spans="2:27" ht="18" customHeight="1" thickBot="1" x14ac:dyDescent="0.35">
      <c r="B10" s="115" t="s">
        <v>20</v>
      </c>
      <c r="C10" s="4"/>
      <c r="D10" s="4"/>
      <c r="E10" s="4"/>
      <c r="F10" s="4"/>
      <c r="G10" s="4"/>
      <c r="H10" s="4"/>
      <c r="I10" s="4"/>
      <c r="J10" s="116">
        <f>SUM(J7:J9)</f>
        <v>0</v>
      </c>
      <c r="K10" s="4"/>
      <c r="L10" s="4"/>
      <c r="M10" s="4"/>
      <c r="N10" s="4"/>
      <c r="O10" s="4"/>
      <c r="P10" s="4"/>
      <c r="R10" s="117">
        <f>SUM(R7:R9)</f>
        <v>0</v>
      </c>
      <c r="S10" s="118"/>
      <c r="T10" s="119"/>
      <c r="U10" s="120">
        <f>SUM(U7:U9)</f>
        <v>0</v>
      </c>
      <c r="V10" s="4"/>
      <c r="Y10" s="4"/>
    </row>
    <row r="12" spans="2:27" ht="18" customHeight="1" x14ac:dyDescent="0.2">
      <c r="B12" s="52" t="s">
        <v>23</v>
      </c>
      <c r="C12" s="52"/>
      <c r="D12" s="52"/>
      <c r="E12" s="52"/>
      <c r="F12" s="53" t="s">
        <v>13</v>
      </c>
      <c r="G12" s="70" t="s">
        <v>24</v>
      </c>
      <c r="H12" s="70"/>
      <c r="I12" s="70"/>
      <c r="J12" s="70"/>
      <c r="K12" s="70"/>
      <c r="L12" s="70"/>
      <c r="M12" s="70"/>
      <c r="N12" s="70"/>
      <c r="O12" s="70"/>
      <c r="P12" s="70"/>
      <c r="Q12" s="70"/>
      <c r="R12" s="70"/>
      <c r="S12" s="53" t="s">
        <v>13</v>
      </c>
      <c r="T12" s="74">
        <f>R10</f>
        <v>0</v>
      </c>
      <c r="U12" s="74"/>
      <c r="V12" s="54" t="s">
        <v>13</v>
      </c>
      <c r="W12" s="121" t="e">
        <f>T12/T13</f>
        <v>#DIV/0!</v>
      </c>
      <c r="X12" s="71" t="s">
        <v>37</v>
      </c>
    </row>
    <row r="13" spans="2:27" ht="18" customHeight="1" x14ac:dyDescent="0.2">
      <c r="B13" s="52"/>
      <c r="C13" s="52"/>
      <c r="D13" s="52"/>
      <c r="E13" s="52"/>
      <c r="F13" s="54"/>
      <c r="G13" s="73" t="s">
        <v>26</v>
      </c>
      <c r="H13" s="73"/>
      <c r="I13" s="73"/>
      <c r="J13" s="73"/>
      <c r="K13" s="73"/>
      <c r="L13" s="73"/>
      <c r="M13" s="73"/>
      <c r="N13" s="73"/>
      <c r="O13" s="73"/>
      <c r="P13" s="73"/>
      <c r="Q13" s="73"/>
      <c r="R13" s="73"/>
      <c r="S13" s="54"/>
      <c r="T13" s="72" t="e">
        <f>(SUM(C7:C9)+SUM(D7:D9)+SUM(E7:E9)+SUM(F7:F9)+SUM(G7:G9)+SUM(H7:H9)+SUM(I7:I9))/J10</f>
        <v>#DIV/0!</v>
      </c>
      <c r="U13" s="72"/>
      <c r="V13" s="54"/>
      <c r="W13" s="121"/>
      <c r="X13" s="71"/>
    </row>
    <row r="14" spans="2:27" ht="18" customHeight="1" x14ac:dyDescent="0.3">
      <c r="AA14" s="5"/>
    </row>
    <row r="15" spans="2:27" ht="18" customHeight="1" x14ac:dyDescent="0.2">
      <c r="B15" s="52" t="s">
        <v>29</v>
      </c>
      <c r="C15" s="52"/>
      <c r="D15" s="52"/>
      <c r="E15" s="52"/>
      <c r="F15" s="53" t="s">
        <v>13</v>
      </c>
      <c r="G15" s="96" t="s">
        <v>74</v>
      </c>
      <c r="H15" s="96"/>
      <c r="I15" s="96"/>
      <c r="J15" s="96"/>
      <c r="K15" s="96"/>
      <c r="L15" s="96"/>
      <c r="M15" s="96"/>
      <c r="N15" s="96"/>
      <c r="O15" s="96"/>
      <c r="P15" s="96"/>
      <c r="Q15" s="96"/>
      <c r="R15" s="96"/>
      <c r="S15" s="96"/>
      <c r="T15" s="96"/>
      <c r="U15" s="96"/>
      <c r="V15" s="53" t="s">
        <v>13</v>
      </c>
      <c r="W15" s="132">
        <v>38</v>
      </c>
      <c r="X15" s="71" t="s">
        <v>37</v>
      </c>
    </row>
    <row r="16" spans="2:27" ht="18" customHeight="1" x14ac:dyDescent="0.2">
      <c r="B16" s="52"/>
      <c r="C16" s="52"/>
      <c r="D16" s="52"/>
      <c r="E16" s="52"/>
      <c r="F16" s="54"/>
      <c r="G16" s="96"/>
      <c r="H16" s="96"/>
      <c r="I16" s="96"/>
      <c r="J16" s="96"/>
      <c r="K16" s="96"/>
      <c r="L16" s="96"/>
      <c r="M16" s="96"/>
      <c r="N16" s="96"/>
      <c r="O16" s="96"/>
      <c r="P16" s="96"/>
      <c r="Q16" s="96"/>
      <c r="R16" s="96"/>
      <c r="S16" s="96"/>
      <c r="T16" s="96"/>
      <c r="U16" s="96"/>
      <c r="V16" s="54"/>
      <c r="W16" s="132"/>
      <c r="X16" s="71"/>
    </row>
    <row r="18" spans="2:35" ht="18" customHeight="1" x14ac:dyDescent="0.2">
      <c r="B18" s="52" t="s">
        <v>70</v>
      </c>
      <c r="C18" s="52"/>
      <c r="D18" s="52"/>
      <c r="E18" s="52"/>
      <c r="F18" s="53" t="s">
        <v>13</v>
      </c>
      <c r="G18" s="51" t="s">
        <v>24</v>
      </c>
      <c r="H18" s="51"/>
      <c r="I18" s="51"/>
      <c r="J18" s="51"/>
      <c r="K18" s="51"/>
      <c r="L18" s="51"/>
      <c r="M18" s="51"/>
      <c r="N18" s="51"/>
      <c r="O18" s="51"/>
      <c r="P18" s="51"/>
      <c r="Q18" s="51"/>
      <c r="R18" s="51"/>
      <c r="S18" s="53" t="s">
        <v>13</v>
      </c>
      <c r="T18" s="74">
        <f>R10</f>
        <v>0</v>
      </c>
      <c r="U18" s="74"/>
      <c r="V18" s="53" t="s">
        <v>13</v>
      </c>
      <c r="W18" s="122">
        <f>ROUNDUP(T18/T19,0)</f>
        <v>0</v>
      </c>
      <c r="X18" s="54" t="s">
        <v>30</v>
      </c>
      <c r="Z18" s="4"/>
    </row>
    <row r="19" spans="2:35" ht="18" customHeight="1" x14ac:dyDescent="0.2">
      <c r="B19" s="52"/>
      <c r="C19" s="52"/>
      <c r="D19" s="52"/>
      <c r="E19" s="52"/>
      <c r="F19" s="54"/>
      <c r="G19" s="51" t="s">
        <v>29</v>
      </c>
      <c r="H19" s="51"/>
      <c r="I19" s="51"/>
      <c r="J19" s="51"/>
      <c r="K19" s="51"/>
      <c r="L19" s="51"/>
      <c r="M19" s="51"/>
      <c r="N19" s="51"/>
      <c r="O19" s="51"/>
      <c r="P19" s="51"/>
      <c r="Q19" s="51"/>
      <c r="R19" s="51"/>
      <c r="S19" s="54"/>
      <c r="T19" s="72">
        <f>W15</f>
        <v>38</v>
      </c>
      <c r="U19" s="72"/>
      <c r="V19" s="54"/>
      <c r="W19" s="122"/>
      <c r="X19" s="54"/>
      <c r="Y19" s="4"/>
      <c r="Z19" s="4"/>
    </row>
    <row r="21" spans="2:35" ht="18" customHeight="1" x14ac:dyDescent="0.25">
      <c r="B21" s="2" t="s">
        <v>11</v>
      </c>
      <c r="M21" s="2" t="s">
        <v>55</v>
      </c>
      <c r="W21" s="2" t="s">
        <v>38</v>
      </c>
    </row>
    <row r="22" spans="2:35" ht="18" customHeight="1" x14ac:dyDescent="0.3">
      <c r="AA22" s="108" t="s">
        <v>65</v>
      </c>
      <c r="AB22" s="108"/>
      <c r="AC22" s="108"/>
      <c r="AD22" s="108" t="s">
        <v>70</v>
      </c>
      <c r="AE22" s="108"/>
      <c r="AF22" s="108"/>
      <c r="AG22" s="108" t="s">
        <v>71</v>
      </c>
      <c r="AH22" s="108"/>
      <c r="AI22" s="108"/>
    </row>
    <row r="23" spans="2:35" ht="18" customHeight="1" x14ac:dyDescent="0.2">
      <c r="B23" s="20" t="s">
        <v>56</v>
      </c>
      <c r="C23" s="20"/>
      <c r="D23" s="20"/>
      <c r="E23" s="20"/>
      <c r="F23" s="20"/>
      <c r="G23" s="20"/>
      <c r="H23" s="20"/>
      <c r="I23" s="121" t="e">
        <f>W15/(R10/U10)</f>
        <v>#DIV/0!</v>
      </c>
      <c r="J23" s="121"/>
      <c r="K23" s="23"/>
      <c r="L23" s="24"/>
      <c r="M23" s="98" t="s">
        <v>61</v>
      </c>
      <c r="N23" s="98"/>
      <c r="O23" s="98"/>
      <c r="P23" s="98"/>
      <c r="Q23" s="98"/>
      <c r="R23" s="98"/>
      <c r="S23" s="130">
        <v>9.8000000000000007</v>
      </c>
      <c r="T23" s="130"/>
      <c r="W23" s="42" t="s">
        <v>39</v>
      </c>
      <c r="X23" s="42"/>
      <c r="Y23" s="42"/>
      <c r="Z23" s="42"/>
      <c r="AA23" s="55">
        <f>I39*S23*W15</f>
        <v>3351.6</v>
      </c>
      <c r="AB23" s="55"/>
      <c r="AC23" s="56"/>
      <c r="AD23" s="55">
        <f>I36*S23*W15</f>
        <v>0</v>
      </c>
      <c r="AE23" s="55"/>
      <c r="AF23" s="56"/>
      <c r="AG23" s="103" t="e">
        <f>I37*S23*W15</f>
        <v>#DIV/0!</v>
      </c>
      <c r="AH23" s="55"/>
      <c r="AI23" s="55"/>
    </row>
    <row r="24" spans="2:35" ht="18" customHeight="1" x14ac:dyDescent="0.2">
      <c r="B24" s="20" t="s">
        <v>15</v>
      </c>
      <c r="C24" s="20"/>
      <c r="D24" s="20"/>
      <c r="E24" s="20"/>
      <c r="F24" s="20"/>
      <c r="G24" s="20"/>
      <c r="H24" s="20"/>
      <c r="I24" s="123">
        <v>52</v>
      </c>
      <c r="J24" s="123"/>
      <c r="K24" s="25"/>
      <c r="L24" s="24"/>
      <c r="M24" s="98"/>
      <c r="N24" s="98"/>
      <c r="O24" s="98"/>
      <c r="P24" s="98"/>
      <c r="Q24" s="98"/>
      <c r="R24" s="98"/>
      <c r="S24" s="130"/>
      <c r="T24" s="130"/>
      <c r="W24" s="46" t="s">
        <v>40</v>
      </c>
      <c r="X24" s="46"/>
      <c r="Y24" s="46"/>
      <c r="Z24" s="46"/>
      <c r="AA24" s="68">
        <f>$S$23*$S$25</f>
        <v>2.4500000000000002</v>
      </c>
      <c r="AB24" s="68"/>
      <c r="AC24" s="69"/>
      <c r="AD24" s="68">
        <f>$S$23*$S$25</f>
        <v>2.4500000000000002</v>
      </c>
      <c r="AE24" s="68"/>
      <c r="AF24" s="69"/>
      <c r="AG24" s="101">
        <f>$S$23*$S$25</f>
        <v>2.4500000000000002</v>
      </c>
      <c r="AH24" s="68"/>
      <c r="AI24" s="68"/>
    </row>
    <row r="25" spans="2:35" ht="18" customHeight="1" x14ac:dyDescent="0.2">
      <c r="B25" s="20" t="s">
        <v>16</v>
      </c>
      <c r="C25" s="20"/>
      <c r="D25" s="20"/>
      <c r="E25" s="20"/>
      <c r="F25" s="20"/>
      <c r="G25" s="20"/>
      <c r="H25" s="20"/>
      <c r="I25" s="123" t="e">
        <f>I23*I24</f>
        <v>#DIV/0!</v>
      </c>
      <c r="J25" s="123"/>
      <c r="K25" s="25"/>
      <c r="L25" s="24"/>
      <c r="M25" s="97" t="s">
        <v>31</v>
      </c>
      <c r="N25" s="97"/>
      <c r="O25" s="97"/>
      <c r="P25" s="97"/>
      <c r="Q25" s="97"/>
      <c r="R25" s="97"/>
      <c r="S25" s="131">
        <v>0.25</v>
      </c>
      <c r="T25" s="131"/>
      <c r="W25" s="46" t="s">
        <v>41</v>
      </c>
      <c r="X25" s="46"/>
      <c r="Y25" s="46"/>
      <c r="Z25" s="46"/>
      <c r="AA25" s="104">
        <f>$J$8</f>
        <v>0</v>
      </c>
      <c r="AB25" s="104"/>
      <c r="AC25" s="105"/>
      <c r="AD25" s="66">
        <f>$J$8</f>
        <v>0</v>
      </c>
      <c r="AE25" s="66"/>
      <c r="AF25" s="67"/>
      <c r="AG25" s="100">
        <f>$J$8</f>
        <v>0</v>
      </c>
      <c r="AH25" s="66"/>
      <c r="AI25" s="66"/>
    </row>
    <row r="26" spans="2:35" ht="18" customHeight="1" thickBot="1" x14ac:dyDescent="0.25">
      <c r="B26" s="20" t="s">
        <v>17</v>
      </c>
      <c r="C26" s="20"/>
      <c r="D26" s="20"/>
      <c r="E26" s="20"/>
      <c r="F26" s="20"/>
      <c r="G26" s="20"/>
      <c r="H26" s="20"/>
      <c r="I26" s="128">
        <v>30</v>
      </c>
      <c r="J26" s="128"/>
      <c r="K26" s="25"/>
      <c r="L26" s="24"/>
      <c r="M26" s="97" t="s">
        <v>32</v>
      </c>
      <c r="N26" s="97"/>
      <c r="O26" s="97"/>
      <c r="P26" s="97"/>
      <c r="Q26" s="97"/>
      <c r="R26" s="97"/>
      <c r="S26" s="131">
        <v>0.5</v>
      </c>
      <c r="T26" s="131"/>
      <c r="W26" s="45" t="s">
        <v>42</v>
      </c>
      <c r="X26" s="45"/>
      <c r="Y26" s="45"/>
      <c r="Z26" s="45"/>
      <c r="AA26" s="106">
        <f>$J$8*$L$8</f>
        <v>0</v>
      </c>
      <c r="AB26" s="106"/>
      <c r="AC26" s="107"/>
      <c r="AD26" s="76">
        <f>$J$8*$L$8</f>
        <v>0</v>
      </c>
      <c r="AE26" s="76"/>
      <c r="AF26" s="77"/>
      <c r="AG26" s="99">
        <f>$J$8*$L$8</f>
        <v>0</v>
      </c>
      <c r="AH26" s="76"/>
      <c r="AI26" s="76"/>
    </row>
    <row r="27" spans="2:35" ht="18" customHeight="1" thickTop="1" x14ac:dyDescent="0.2">
      <c r="B27" s="20" t="s">
        <v>67</v>
      </c>
      <c r="C27" s="20"/>
      <c r="D27" s="20"/>
      <c r="E27" s="20"/>
      <c r="F27" s="20"/>
      <c r="G27" s="20"/>
      <c r="H27" s="20"/>
      <c r="I27" s="128">
        <v>0</v>
      </c>
      <c r="J27" s="128"/>
      <c r="K27" s="25"/>
      <c r="L27" s="24"/>
      <c r="M27" s="97" t="s">
        <v>33</v>
      </c>
      <c r="N27" s="97"/>
      <c r="O27" s="97"/>
      <c r="P27" s="97"/>
      <c r="Q27" s="97"/>
      <c r="R27" s="97"/>
      <c r="S27" s="131">
        <v>0</v>
      </c>
      <c r="T27" s="131"/>
      <c r="W27" s="43" t="s">
        <v>43</v>
      </c>
      <c r="X27" s="43"/>
      <c r="Y27" s="43"/>
      <c r="Z27" s="43"/>
      <c r="AA27" s="57">
        <f>($C8+$D8+$E8+$F8+$G8+$H8+$I8)*$L8*AA24</f>
        <v>0</v>
      </c>
      <c r="AB27" s="57"/>
      <c r="AC27" s="58"/>
      <c r="AD27" s="57">
        <f>($C8+$D8+$E8+$F8+$G8+$H8+$I8)*$L8*AD24</f>
        <v>0</v>
      </c>
      <c r="AE27" s="57"/>
      <c r="AF27" s="58"/>
      <c r="AG27" s="63">
        <f>($C8+$D8+$E8+$F8+$G8+$H8+$I8)*$L8*AG24</f>
        <v>0</v>
      </c>
      <c r="AH27" s="57"/>
      <c r="AI27" s="57"/>
    </row>
    <row r="28" spans="2:35" ht="18" customHeight="1" x14ac:dyDescent="0.2">
      <c r="B28" s="20" t="s">
        <v>18</v>
      </c>
      <c r="C28" s="20"/>
      <c r="D28" s="20"/>
      <c r="E28" s="20"/>
      <c r="F28" s="20"/>
      <c r="G28" s="20"/>
      <c r="H28" s="20"/>
      <c r="I28" s="128">
        <v>12</v>
      </c>
      <c r="J28" s="128"/>
      <c r="K28" s="25"/>
      <c r="L28" s="24"/>
      <c r="M28" s="97" t="s">
        <v>34</v>
      </c>
      <c r="N28" s="97"/>
      <c r="O28" s="97"/>
      <c r="P28" s="97"/>
      <c r="Q28" s="97"/>
      <c r="R28" s="97"/>
      <c r="S28" s="131">
        <v>1</v>
      </c>
      <c r="T28" s="131"/>
      <c r="W28" s="46" t="s">
        <v>57</v>
      </c>
      <c r="X28" s="46"/>
      <c r="Y28" s="46"/>
      <c r="Z28" s="46"/>
      <c r="AA28" s="68">
        <f>$S$23*$S$26</f>
        <v>4.9000000000000004</v>
      </c>
      <c r="AB28" s="68"/>
      <c r="AC28" s="69"/>
      <c r="AD28" s="68">
        <f>$S$23*$S$26</f>
        <v>4.9000000000000004</v>
      </c>
      <c r="AE28" s="68"/>
      <c r="AF28" s="69"/>
      <c r="AG28" s="101">
        <f>$S$23*$S$26</f>
        <v>4.9000000000000004</v>
      </c>
      <c r="AH28" s="68"/>
      <c r="AI28" s="68"/>
    </row>
    <row r="29" spans="2:35" ht="18" customHeight="1" x14ac:dyDescent="0.2">
      <c r="B29" s="20" t="s">
        <v>19</v>
      </c>
      <c r="C29" s="20"/>
      <c r="D29" s="20"/>
      <c r="E29" s="20"/>
      <c r="F29" s="20"/>
      <c r="G29" s="20"/>
      <c r="H29" s="20"/>
      <c r="I29" s="128">
        <v>5</v>
      </c>
      <c r="J29" s="128"/>
      <c r="K29" s="26"/>
      <c r="L29" s="24"/>
      <c r="M29" s="36" t="s">
        <v>68</v>
      </c>
      <c r="N29" s="36"/>
      <c r="O29" s="36"/>
      <c r="P29" s="37"/>
      <c r="Q29" s="36"/>
      <c r="R29" s="36"/>
      <c r="S29" s="131">
        <v>0.25</v>
      </c>
      <c r="T29" s="131"/>
      <c r="W29" s="46" t="s">
        <v>58</v>
      </c>
      <c r="X29" s="46"/>
      <c r="Y29" s="46"/>
      <c r="Z29" s="46"/>
      <c r="AA29" s="104">
        <f>$J$9</f>
        <v>0</v>
      </c>
      <c r="AB29" s="104"/>
      <c r="AC29" s="105"/>
      <c r="AD29" s="66">
        <f>$J$9</f>
        <v>0</v>
      </c>
      <c r="AE29" s="66"/>
      <c r="AF29" s="67"/>
      <c r="AG29" s="100">
        <f>$J$9</f>
        <v>0</v>
      </c>
      <c r="AH29" s="66"/>
      <c r="AI29" s="66"/>
    </row>
    <row r="30" spans="2:35" ht="18" customHeight="1" thickBot="1" x14ac:dyDescent="0.25">
      <c r="B30" s="20" t="s">
        <v>21</v>
      </c>
      <c r="C30" s="20"/>
      <c r="D30" s="20"/>
      <c r="E30" s="20"/>
      <c r="F30" s="20"/>
      <c r="G30" s="20"/>
      <c r="H30" s="20"/>
      <c r="I30" s="129">
        <v>0.04</v>
      </c>
      <c r="J30" s="129"/>
      <c r="K30" s="25"/>
      <c r="L30" s="24"/>
      <c r="M30" s="38"/>
      <c r="N30" s="75"/>
      <c r="O30" s="75"/>
      <c r="P30" s="75"/>
      <c r="Q30" s="75"/>
      <c r="R30" s="75"/>
      <c r="S30" s="75"/>
      <c r="T30" s="38"/>
      <c r="W30" s="45" t="s">
        <v>59</v>
      </c>
      <c r="X30" s="45"/>
      <c r="Y30" s="45"/>
      <c r="Z30" s="45"/>
      <c r="AA30" s="106">
        <f>$J$9*$L$9</f>
        <v>0</v>
      </c>
      <c r="AB30" s="106"/>
      <c r="AC30" s="107"/>
      <c r="AD30" s="76">
        <f>$J$9*$L$9</f>
        <v>0</v>
      </c>
      <c r="AE30" s="76"/>
      <c r="AF30" s="77"/>
      <c r="AG30" s="99">
        <f>$J$9*$L$9</f>
        <v>0</v>
      </c>
      <c r="AH30" s="76"/>
      <c r="AI30" s="76"/>
    </row>
    <row r="31" spans="2:35" ht="18" customHeight="1" thickTop="1" x14ac:dyDescent="0.2">
      <c r="B31" s="20" t="s">
        <v>22</v>
      </c>
      <c r="C31" s="20"/>
      <c r="D31" s="20"/>
      <c r="E31" s="20"/>
      <c r="F31" s="20"/>
      <c r="G31" s="20"/>
      <c r="H31" s="20"/>
      <c r="I31" s="123" t="e">
        <f>(I25-I26+I27-I28-I29)*(1-I30)</f>
        <v>#DIV/0!</v>
      </c>
      <c r="J31" s="123"/>
      <c r="K31" s="26"/>
      <c r="L31" s="24"/>
      <c r="P31" s="16"/>
      <c r="W31" s="43" t="s">
        <v>60</v>
      </c>
      <c r="X31" s="43"/>
      <c r="Y31" s="43"/>
      <c r="Z31" s="43"/>
      <c r="AA31" s="57">
        <f>($C9+$D9+$E9+$F9+$G9+$H9+$I9)*$L9*AA28</f>
        <v>0</v>
      </c>
      <c r="AB31" s="57"/>
      <c r="AC31" s="58"/>
      <c r="AD31" s="57">
        <f>($C9+$D9+$E9+$F9+$G9+$H9+$I9)*$L9*AD28</f>
        <v>0</v>
      </c>
      <c r="AE31" s="57"/>
      <c r="AF31" s="58"/>
      <c r="AG31" s="63">
        <f>($C9+$D9+$E9+$F9+$G9+$H9+$I9)*$L9*AG28</f>
        <v>0</v>
      </c>
      <c r="AH31" s="57"/>
      <c r="AI31" s="57"/>
    </row>
    <row r="32" spans="2:35" ht="18" customHeight="1" x14ac:dyDescent="0.2">
      <c r="B32" s="20" t="s">
        <v>25</v>
      </c>
      <c r="C32" s="20"/>
      <c r="D32" s="20"/>
      <c r="E32" s="20"/>
      <c r="F32" s="20"/>
      <c r="G32" s="20"/>
      <c r="H32" s="20"/>
      <c r="I32" s="124" t="e">
        <f>I31/I25</f>
        <v>#DIV/0!</v>
      </c>
      <c r="J32" s="124"/>
      <c r="K32" s="27"/>
      <c r="L32" s="24"/>
      <c r="P32" s="17"/>
      <c r="W32" s="46" t="s">
        <v>44</v>
      </c>
      <c r="X32" s="46"/>
      <c r="Y32" s="46"/>
      <c r="Z32" s="46"/>
      <c r="AA32" s="68">
        <f>$S$23*$S$27</f>
        <v>0</v>
      </c>
      <c r="AB32" s="68"/>
      <c r="AC32" s="69"/>
      <c r="AD32" s="68">
        <f>$S$23*$S$27</f>
        <v>0</v>
      </c>
      <c r="AE32" s="68"/>
      <c r="AF32" s="69"/>
      <c r="AG32" s="101">
        <f>$S$23*$S$27</f>
        <v>0</v>
      </c>
      <c r="AH32" s="68"/>
      <c r="AI32" s="68"/>
    </row>
    <row r="33" spans="2:35" ht="18" customHeight="1" x14ac:dyDescent="0.2">
      <c r="B33" s="20" t="s">
        <v>27</v>
      </c>
      <c r="C33" s="20"/>
      <c r="D33" s="20"/>
      <c r="E33" s="20"/>
      <c r="F33" s="20"/>
      <c r="G33" s="20"/>
      <c r="H33" s="20"/>
      <c r="I33" s="125" t="e">
        <f>1-I32</f>
        <v>#DIV/0!</v>
      </c>
      <c r="J33" s="125"/>
      <c r="K33" s="23"/>
      <c r="L33" s="24"/>
      <c r="P33" s="15"/>
      <c r="W33" s="46" t="s">
        <v>45</v>
      </c>
      <c r="X33" s="46"/>
      <c r="Y33" s="46"/>
      <c r="Z33" s="46"/>
      <c r="AA33" s="104">
        <f>ROWS($H$7:$H$9)-COUNTIF($H$7:$H$9,"")</f>
        <v>0</v>
      </c>
      <c r="AB33" s="104"/>
      <c r="AC33" s="105"/>
      <c r="AD33" s="66">
        <f>ROWS($H$7:$H$9)-COUNTIF($H$7:$H$9,"")</f>
        <v>0</v>
      </c>
      <c r="AE33" s="66"/>
      <c r="AF33" s="67"/>
      <c r="AG33" s="100">
        <f>ROWS($H$7:$H$9)-COUNTIF($H$7:$H$9,"")</f>
        <v>0</v>
      </c>
      <c r="AH33" s="66"/>
      <c r="AI33" s="66"/>
    </row>
    <row r="34" spans="2:35" ht="18" customHeight="1" thickBot="1" x14ac:dyDescent="0.25">
      <c r="B34" s="20" t="s">
        <v>28</v>
      </c>
      <c r="C34" s="20"/>
      <c r="D34" s="20"/>
      <c r="E34" s="20"/>
      <c r="F34" s="20"/>
      <c r="G34" s="20"/>
      <c r="H34" s="20"/>
      <c r="I34" s="121" t="e">
        <f>1/(1-I33)</f>
        <v>#DIV/0!</v>
      </c>
      <c r="J34" s="121"/>
      <c r="K34" s="25"/>
      <c r="L34" s="25"/>
      <c r="P34" s="18"/>
      <c r="W34" s="45" t="s">
        <v>46</v>
      </c>
      <c r="X34" s="45"/>
      <c r="Y34" s="45"/>
      <c r="Z34" s="45"/>
      <c r="AA34" s="106">
        <f>IF($H$7&lt;&gt;"",$L$7,0)+IF($H$8&lt;&gt;"",$L$8,0)+IF($H$9&lt;&gt;"",$L$9,0)</f>
        <v>0</v>
      </c>
      <c r="AB34" s="106"/>
      <c r="AC34" s="107"/>
      <c r="AD34" s="76">
        <f>IF($H$7&lt;&gt;"",$L$7,0)+IF($H$8&lt;&gt;"",$L$8,0)+IF($H$9&lt;&gt;"",$L$9,0)</f>
        <v>0</v>
      </c>
      <c r="AE34" s="76"/>
      <c r="AF34" s="77"/>
      <c r="AG34" s="99">
        <f>IF($H$7&lt;&gt;"",$L$7,0)+IF($H$8&lt;&gt;"",$L$8,0)+IF($H$9&lt;&gt;"",$L$9,0)</f>
        <v>0</v>
      </c>
      <c r="AH34" s="76"/>
      <c r="AI34" s="76"/>
    </row>
    <row r="35" spans="2:35" ht="18" customHeight="1" thickTop="1" thickBot="1" x14ac:dyDescent="0.25">
      <c r="B35" s="4"/>
      <c r="C35" s="4"/>
      <c r="D35" s="4"/>
      <c r="E35" s="4"/>
      <c r="F35" s="4"/>
      <c r="G35" s="4"/>
      <c r="H35" s="4"/>
      <c r="I35" s="4"/>
      <c r="J35" s="4"/>
      <c r="K35" s="28"/>
      <c r="L35" s="24"/>
      <c r="P35" s="19"/>
      <c r="W35" s="43" t="s">
        <v>69</v>
      </c>
      <c r="X35" s="43"/>
      <c r="Y35" s="43"/>
      <c r="Z35" s="43"/>
      <c r="AA35" s="57" t="e">
        <f>(I37-I39)*W15*(1+S29)*S23</f>
        <v>#DIV/0!</v>
      </c>
      <c r="AB35" s="61"/>
      <c r="AC35" s="62"/>
      <c r="AD35" s="63" t="e">
        <f>(I37-I36)*W15*(1+S29)*S23</f>
        <v>#DIV/0!</v>
      </c>
      <c r="AE35" s="64"/>
      <c r="AF35" s="65"/>
      <c r="AG35" s="102">
        <v>0</v>
      </c>
      <c r="AH35" s="59"/>
      <c r="AI35" s="59"/>
    </row>
    <row r="36" spans="2:35" ht="18" customHeight="1" thickTop="1" thickBot="1" x14ac:dyDescent="0.25">
      <c r="B36" s="21" t="s">
        <v>72</v>
      </c>
      <c r="C36" s="21"/>
      <c r="D36" s="21"/>
      <c r="E36" s="21"/>
      <c r="F36" s="21"/>
      <c r="G36" s="21"/>
      <c r="H36" s="21"/>
      <c r="I36" s="127">
        <f>W18</f>
        <v>0</v>
      </c>
      <c r="J36" s="127"/>
      <c r="K36" s="28"/>
      <c r="L36" s="24"/>
      <c r="P36" s="19"/>
      <c r="W36" s="43" t="s">
        <v>47</v>
      </c>
      <c r="X36" s="43"/>
      <c r="Y36" s="43"/>
      <c r="Z36" s="43"/>
      <c r="AA36" s="57">
        <f>($H7*$L7+$H8*$L8+$H9*$L9)*AA32</f>
        <v>0</v>
      </c>
      <c r="AB36" s="57"/>
      <c r="AC36" s="58"/>
      <c r="AD36" s="57">
        <f>($H7*$L7+$H8*$L8+$H9*$L9)*AD32</f>
        <v>0</v>
      </c>
      <c r="AE36" s="57"/>
      <c r="AF36" s="58"/>
      <c r="AG36" s="63" t="e">
        <f>($H7*$L7+$H8*$L8+$H9*$L9)*AG32*I34</f>
        <v>#DIV/0!</v>
      </c>
      <c r="AH36" s="57"/>
      <c r="AI36" s="57"/>
    </row>
    <row r="37" spans="2:35" ht="18" customHeight="1" thickTop="1" x14ac:dyDescent="0.2">
      <c r="B37" s="22" t="s">
        <v>73</v>
      </c>
      <c r="C37" s="22"/>
      <c r="D37" s="22"/>
      <c r="E37" s="22"/>
      <c r="F37" s="22"/>
      <c r="G37" s="22"/>
      <c r="H37" s="22"/>
      <c r="I37" s="126" t="e">
        <f>ROUNDUP(I36*I34,0)</f>
        <v>#DIV/0!</v>
      </c>
      <c r="J37" s="126"/>
      <c r="W37" s="46" t="s">
        <v>48</v>
      </c>
      <c r="X37" s="46"/>
      <c r="Y37" s="46"/>
      <c r="Z37" s="46"/>
      <c r="AA37" s="68">
        <f>$S$23*$S$28</f>
        <v>9.8000000000000007</v>
      </c>
      <c r="AB37" s="68"/>
      <c r="AC37" s="69"/>
      <c r="AD37" s="68">
        <f>$S$23*$S$28</f>
        <v>9.8000000000000007</v>
      </c>
      <c r="AE37" s="68"/>
      <c r="AF37" s="69"/>
      <c r="AG37" s="101">
        <f>$S$23*$S$28</f>
        <v>9.8000000000000007</v>
      </c>
      <c r="AH37" s="68"/>
      <c r="AI37" s="68"/>
    </row>
    <row r="38" spans="2:35" ht="18" customHeight="1" x14ac:dyDescent="0.2">
      <c r="W38" s="46" t="s">
        <v>49</v>
      </c>
      <c r="X38" s="46"/>
      <c r="Y38" s="46"/>
      <c r="Z38" s="46"/>
      <c r="AA38" s="104">
        <f>ROWS($I$7:$I$9)-COUNTIF($I$7:$I$9,"")</f>
        <v>0</v>
      </c>
      <c r="AB38" s="104"/>
      <c r="AC38" s="105"/>
      <c r="AD38" s="66">
        <f>ROWS($I$7:$I$9)-COUNTIF($I$7:$I$9,"")</f>
        <v>0</v>
      </c>
      <c r="AE38" s="66"/>
      <c r="AF38" s="67"/>
      <c r="AG38" s="100">
        <f>ROWS($I$7:$I$9)-COUNTIF($I$7:$I$9,"")</f>
        <v>0</v>
      </c>
      <c r="AH38" s="66"/>
      <c r="AI38" s="66"/>
    </row>
    <row r="39" spans="2:35" ht="18" customHeight="1" thickBot="1" x14ac:dyDescent="0.25">
      <c r="B39" s="47" t="s">
        <v>66</v>
      </c>
      <c r="C39" s="47"/>
      <c r="D39" s="47"/>
      <c r="E39" s="47"/>
      <c r="F39" s="47"/>
      <c r="G39" s="47"/>
      <c r="H39" s="47"/>
      <c r="I39" s="133">
        <v>9</v>
      </c>
      <c r="J39" s="133"/>
      <c r="W39" s="45" t="s">
        <v>50</v>
      </c>
      <c r="X39" s="45"/>
      <c r="Y39" s="45"/>
      <c r="Z39" s="45"/>
      <c r="AA39" s="106">
        <f>IF($I$7&lt;&gt;"",$L$7,0)+IF($I$8&lt;&gt;"",$L$8,0)+IF($I$9&lt;&gt;"",$L$9,0)</f>
        <v>0</v>
      </c>
      <c r="AB39" s="106"/>
      <c r="AC39" s="107"/>
      <c r="AD39" s="76">
        <f>IF($I$7&lt;&gt;"",$L$7,0)+IF($I$8&lt;&gt;"",$L$8,0)+IF($I$9&lt;&gt;"",$L$9,0)</f>
        <v>0</v>
      </c>
      <c r="AE39" s="76"/>
      <c r="AF39" s="77"/>
      <c r="AG39" s="99">
        <f>IF($I$7&lt;&gt;"",$L$7,0)+IF($I$8&lt;&gt;"",$L$8,0)+IF($I$9&lt;&gt;"",$L$9,0)</f>
        <v>0</v>
      </c>
      <c r="AH39" s="76"/>
      <c r="AI39" s="76"/>
    </row>
    <row r="40" spans="2:35" ht="18" customHeight="1" thickTop="1" thickBot="1" x14ac:dyDescent="0.25">
      <c r="B40" s="29"/>
      <c r="C40" s="29"/>
      <c r="D40" s="29"/>
      <c r="E40" s="29"/>
      <c r="F40" s="29"/>
      <c r="G40" s="29"/>
      <c r="H40" s="29"/>
      <c r="I40" s="29"/>
      <c r="J40" s="29"/>
      <c r="W40" s="44" t="s">
        <v>51</v>
      </c>
      <c r="X40" s="44"/>
      <c r="Y40" s="44"/>
      <c r="Z40" s="44"/>
      <c r="AA40" s="59">
        <f>($I7*$L7+$I8*$L8+$I9*$L9)*AA37</f>
        <v>0</v>
      </c>
      <c r="AB40" s="59"/>
      <c r="AC40" s="59"/>
      <c r="AD40" s="59">
        <f>($I7*$L7+$I8*$L8+$I9*$L9)*AD37</f>
        <v>0</v>
      </c>
      <c r="AE40" s="59"/>
      <c r="AF40" s="59"/>
      <c r="AG40" s="102">
        <f>($I7*$L7+$I8*$L8+$I9*$L9)*AG37</f>
        <v>0</v>
      </c>
      <c r="AH40" s="59"/>
      <c r="AI40" s="59"/>
    </row>
    <row r="41" spans="2:35" ht="18" customHeight="1" thickTop="1" x14ac:dyDescent="0.2">
      <c r="B41" s="60" t="e">
        <f>IF(I39="","",IF(I39-I37=0,"Ihr derzeitiger Personalbestand entspricht exakt dem errechneten Soll-Personalbedarf. Es besteht kein Handlungsbedarf.",IF(I39-I37&gt;0,"Der Personalbestand ist zu hoch. Die Personalüberdeckung beträgt "&amp;I39-I37&amp;" Beschäftigte. Sie sollten in Erwägung ziehen, zukünftig mit weniger Personal zu planen.","Ihr Personalbestand ist zu gering. Die Personalunterdeckung beträgt "&amp;I37-I39&amp;" Beschäftigte. Sie sollten zukünftig weiteres Personal einstellen.")))</f>
        <v>#DIV/0!</v>
      </c>
      <c r="C41" s="60"/>
      <c r="D41" s="60"/>
      <c r="E41" s="60"/>
      <c r="F41" s="60"/>
      <c r="G41" s="60"/>
      <c r="H41" s="60"/>
      <c r="I41" s="60"/>
      <c r="J41" s="60"/>
      <c r="W41" s="43" t="s">
        <v>52</v>
      </c>
      <c r="X41" s="43"/>
      <c r="Y41" s="43"/>
      <c r="Z41" s="43"/>
      <c r="AA41" s="57" t="e">
        <f>AA23+AA27+AA31+AA36+AA40+AA35</f>
        <v>#DIV/0!</v>
      </c>
      <c r="AB41" s="57"/>
      <c r="AC41" s="58"/>
      <c r="AD41" s="57" t="e">
        <f>AD23+AD27+AD31+AD36+AD40+AD35</f>
        <v>#DIV/0!</v>
      </c>
      <c r="AE41" s="57"/>
      <c r="AF41" s="58"/>
      <c r="AG41" s="63" t="e">
        <f>AG23+AG27+AG31+AG36+AG40+AG35</f>
        <v>#DIV/0!</v>
      </c>
      <c r="AH41" s="57"/>
      <c r="AI41" s="57"/>
    </row>
    <row r="42" spans="2:35" ht="18" customHeight="1" x14ac:dyDescent="0.2">
      <c r="B42" s="60"/>
      <c r="C42" s="60"/>
      <c r="D42" s="60"/>
      <c r="E42" s="60"/>
      <c r="F42" s="60"/>
      <c r="G42" s="60"/>
      <c r="H42" s="60"/>
      <c r="I42" s="60"/>
      <c r="J42" s="60"/>
      <c r="W42" s="42" t="s">
        <v>53</v>
      </c>
      <c r="X42" s="42"/>
      <c r="Y42" s="42"/>
      <c r="Z42" s="42"/>
      <c r="AA42" s="55" t="e">
        <f>AA41*13</f>
        <v>#DIV/0!</v>
      </c>
      <c r="AB42" s="55"/>
      <c r="AC42" s="56"/>
      <c r="AD42" s="55" t="e">
        <f>AD41*13</f>
        <v>#DIV/0!</v>
      </c>
      <c r="AE42" s="55"/>
      <c r="AF42" s="56"/>
      <c r="AG42" s="103" t="e">
        <f>AG41*13</f>
        <v>#DIV/0!</v>
      </c>
      <c r="AH42" s="55"/>
      <c r="AI42" s="55"/>
    </row>
    <row r="43" spans="2:35" ht="18" customHeight="1" x14ac:dyDescent="0.2">
      <c r="B43" s="60"/>
      <c r="C43" s="60"/>
      <c r="D43" s="60"/>
      <c r="E43" s="60"/>
      <c r="F43" s="60"/>
      <c r="G43" s="60"/>
      <c r="H43" s="60"/>
      <c r="I43" s="60"/>
      <c r="J43" s="60"/>
      <c r="W43" s="42" t="s">
        <v>54</v>
      </c>
      <c r="X43" s="42"/>
      <c r="Y43" s="42"/>
      <c r="Z43" s="42"/>
      <c r="AA43" s="55" t="e">
        <f>AA42*4</f>
        <v>#DIV/0!</v>
      </c>
      <c r="AB43" s="55"/>
      <c r="AC43" s="56"/>
      <c r="AD43" s="55" t="e">
        <f>AD42*4</f>
        <v>#DIV/0!</v>
      </c>
      <c r="AE43" s="55"/>
      <c r="AF43" s="56"/>
      <c r="AG43" s="103" t="e">
        <f>AG42*4</f>
        <v>#DIV/0!</v>
      </c>
      <c r="AH43" s="55"/>
      <c r="AI43" s="55"/>
    </row>
    <row r="44" spans="2:35" ht="18" customHeight="1" x14ac:dyDescent="0.2">
      <c r="B44" s="60"/>
      <c r="C44" s="60"/>
      <c r="D44" s="60"/>
      <c r="E44" s="60"/>
      <c r="F44" s="60"/>
      <c r="G44" s="60"/>
      <c r="H44" s="60"/>
      <c r="I44" s="60"/>
      <c r="J44" s="60"/>
    </row>
  </sheetData>
  <customSheetViews>
    <customSheetView guid="{C0875969-880B-4E10-AA75-4101F801127A}" scale="85" showGridLines="0" topLeftCell="A8">
      <selection activeCell="G15" sqref="G15:U16"/>
      <pageMargins left="0.7" right="0.7" top="0.78740157499999996" bottom="0.78740157499999996" header="0.3" footer="0.3"/>
      <pageSetup paperSize="9" orientation="portrait" horizontalDpi="1200" verticalDpi="1200" r:id="rId1"/>
    </customSheetView>
    <customSheetView guid="{A76201EA-8CF0-4AD2-9FAC-07531A0CAEC4}" scale="85" showGridLines="0" topLeftCell="A4">
      <selection activeCell="Z14" sqref="Z14"/>
      <pageMargins left="0.7" right="0.7" top="0.78740157499999996" bottom="0.78740157499999996" header="0.3" footer="0.3"/>
      <pageSetup paperSize="9" orientation="portrait" horizontalDpi="1200" verticalDpi="1200" r:id="rId2"/>
    </customSheetView>
  </customSheetViews>
  <mergeCells count="154">
    <mergeCell ref="I30:J30"/>
    <mergeCell ref="I31:J31"/>
    <mergeCell ref="I32:J32"/>
    <mergeCell ref="I33:J33"/>
    <mergeCell ref="I34:J34"/>
    <mergeCell ref="I36:J36"/>
    <mergeCell ref="I37:J37"/>
    <mergeCell ref="I27:J27"/>
    <mergeCell ref="AG22:AI22"/>
    <mergeCell ref="AD22:AF22"/>
    <mergeCell ref="AA22:AC22"/>
    <mergeCell ref="AG23:AI23"/>
    <mergeCell ref="AG30:AI30"/>
    <mergeCell ref="AG29:AI29"/>
    <mergeCell ref="AG28:AI28"/>
    <mergeCell ref="AG27:AI27"/>
    <mergeCell ref="AG26:AI26"/>
    <mergeCell ref="AG25:AI25"/>
    <mergeCell ref="AG24:AI24"/>
    <mergeCell ref="S28:T28"/>
    <mergeCell ref="S27:T27"/>
    <mergeCell ref="S26:T26"/>
    <mergeCell ref="W29:Z29"/>
    <mergeCell ref="W28:Z28"/>
    <mergeCell ref="AG43:AI43"/>
    <mergeCell ref="AG42:AI42"/>
    <mergeCell ref="AG41:AI41"/>
    <mergeCell ref="AG40:AI40"/>
    <mergeCell ref="AA23:AC23"/>
    <mergeCell ref="AA24:AC24"/>
    <mergeCell ref="AA25:AC25"/>
    <mergeCell ref="AA26:AC26"/>
    <mergeCell ref="AA27:AC27"/>
    <mergeCell ref="AA28:AC28"/>
    <mergeCell ref="AA29:AC29"/>
    <mergeCell ref="AA30:AC30"/>
    <mergeCell ref="AA31:AC31"/>
    <mergeCell ref="AA32:AC32"/>
    <mergeCell ref="AA33:AC33"/>
    <mergeCell ref="AA34:AC34"/>
    <mergeCell ref="AA36:AC36"/>
    <mergeCell ref="AA37:AC37"/>
    <mergeCell ref="AA38:AC38"/>
    <mergeCell ref="AA39:AC39"/>
    <mergeCell ref="AA40:AC40"/>
    <mergeCell ref="AA41:AC41"/>
    <mergeCell ref="AA42:AC42"/>
    <mergeCell ref="AA43:AC43"/>
    <mergeCell ref="AG39:AI39"/>
    <mergeCell ref="AG38:AI38"/>
    <mergeCell ref="AG37:AI37"/>
    <mergeCell ref="AG36:AI36"/>
    <mergeCell ref="AG34:AI34"/>
    <mergeCell ref="AG33:AI33"/>
    <mergeCell ref="AG32:AI32"/>
    <mergeCell ref="AG31:AI31"/>
    <mergeCell ref="AD39:AF39"/>
    <mergeCell ref="AD38:AF38"/>
    <mergeCell ref="AD37:AF37"/>
    <mergeCell ref="AD36:AF36"/>
    <mergeCell ref="AD34:AF34"/>
    <mergeCell ref="AG35:AI35"/>
    <mergeCell ref="AD28:AF28"/>
    <mergeCell ref="G15:U16"/>
    <mergeCell ref="I23:J23"/>
    <mergeCell ref="T19:U19"/>
    <mergeCell ref="M28:R28"/>
    <mergeCell ref="M27:R27"/>
    <mergeCell ref="M26:R26"/>
    <mergeCell ref="M25:R25"/>
    <mergeCell ref="I29:J29"/>
    <mergeCell ref="I28:J28"/>
    <mergeCell ref="I26:J26"/>
    <mergeCell ref="I25:J25"/>
    <mergeCell ref="I24:J24"/>
    <mergeCell ref="S25:T25"/>
    <mergeCell ref="M23:R24"/>
    <mergeCell ref="S18:S19"/>
    <mergeCell ref="V18:V19"/>
    <mergeCell ref="W33:Z33"/>
    <mergeCell ref="W32:Z32"/>
    <mergeCell ref="W31:Z31"/>
    <mergeCell ref="W30:Z30"/>
    <mergeCell ref="AD33:AF33"/>
    <mergeCell ref="AD32:AF32"/>
    <mergeCell ref="AD31:AF31"/>
    <mergeCell ref="AD30:AF30"/>
    <mergeCell ref="AD29:AF29"/>
    <mergeCell ref="V12:V13"/>
    <mergeCell ref="T12:U12"/>
    <mergeCell ref="W27:Z27"/>
    <mergeCell ref="W26:Z26"/>
    <mergeCell ref="AD27:AF27"/>
    <mergeCell ref="AD26:AF26"/>
    <mergeCell ref="W15:W16"/>
    <mergeCell ref="W18:W19"/>
    <mergeCell ref="L5:P5"/>
    <mergeCell ref="L9:P9"/>
    <mergeCell ref="L8:P8"/>
    <mergeCell ref="L7:P7"/>
    <mergeCell ref="R10:T10"/>
    <mergeCell ref="R9:T9"/>
    <mergeCell ref="R8:T8"/>
    <mergeCell ref="R7:T7"/>
    <mergeCell ref="R6:T6"/>
    <mergeCell ref="R5:T5"/>
    <mergeCell ref="B12:E13"/>
    <mergeCell ref="F12:F13"/>
    <mergeCell ref="S12:S13"/>
    <mergeCell ref="AD43:AF43"/>
    <mergeCell ref="AD42:AF42"/>
    <mergeCell ref="AD41:AF41"/>
    <mergeCell ref="AD40:AF40"/>
    <mergeCell ref="B41:J44"/>
    <mergeCell ref="AA35:AC35"/>
    <mergeCell ref="AD35:AF35"/>
    <mergeCell ref="W25:Z25"/>
    <mergeCell ref="W24:Z24"/>
    <mergeCell ref="W23:Z23"/>
    <mergeCell ref="AD25:AF25"/>
    <mergeCell ref="AD24:AF24"/>
    <mergeCell ref="AD23:AF23"/>
    <mergeCell ref="X18:X19"/>
    <mergeCell ref="G12:R12"/>
    <mergeCell ref="X15:X16"/>
    <mergeCell ref="T13:U13"/>
    <mergeCell ref="G13:R13"/>
    <mergeCell ref="T18:U18"/>
    <mergeCell ref="N30:S30"/>
    <mergeCell ref="X12:X13"/>
    <mergeCell ref="C5:I5"/>
    <mergeCell ref="W43:Z43"/>
    <mergeCell ref="W42:Z42"/>
    <mergeCell ref="W41:Z41"/>
    <mergeCell ref="W40:Z40"/>
    <mergeCell ref="W39:Z39"/>
    <mergeCell ref="W38:Z38"/>
    <mergeCell ref="W37:Z37"/>
    <mergeCell ref="W36:Z36"/>
    <mergeCell ref="W34:Z34"/>
    <mergeCell ref="B39:H39"/>
    <mergeCell ref="I39:J39"/>
    <mergeCell ref="W12:W13"/>
    <mergeCell ref="L6:P6"/>
    <mergeCell ref="G19:R19"/>
    <mergeCell ref="G18:R18"/>
    <mergeCell ref="S23:T24"/>
    <mergeCell ref="B18:E19"/>
    <mergeCell ref="F18:F19"/>
    <mergeCell ref="W35:Z35"/>
    <mergeCell ref="S29:T29"/>
    <mergeCell ref="B15:E16"/>
    <mergeCell ref="F15:F16"/>
    <mergeCell ref="V15:V16"/>
  </mergeCells>
  <conditionalFormatting sqref="C7:I7">
    <cfRule type="notContainsBlanks" dxfId="15" priority="20">
      <formula>LEN(TRIM(C7))&gt;0</formula>
    </cfRule>
  </conditionalFormatting>
  <conditionalFormatting sqref="C8:I8">
    <cfRule type="notContainsBlanks" dxfId="14" priority="21">
      <formula>LEN(TRIM(C8))&gt;0</formula>
    </cfRule>
  </conditionalFormatting>
  <conditionalFormatting sqref="C9:I9">
    <cfRule type="notContainsBlanks" dxfId="13" priority="22">
      <formula>LEN(TRIM(C9))&gt;0</formula>
    </cfRule>
  </conditionalFormatting>
  <conditionalFormatting sqref="J7">
    <cfRule type="notContainsBlanks" dxfId="12" priority="16">
      <formula>LEN(TRIM(J7))&gt;0</formula>
    </cfRule>
  </conditionalFormatting>
  <conditionalFormatting sqref="J8">
    <cfRule type="notContainsBlanks" dxfId="11" priority="15">
      <formula>LEN(TRIM(J8))&gt;0</formula>
    </cfRule>
  </conditionalFormatting>
  <conditionalFormatting sqref="J9">
    <cfRule type="notContainsBlanks" dxfId="10" priority="14">
      <formula>LEN(TRIM(J9))&gt;0</formula>
    </cfRule>
  </conditionalFormatting>
  <conditionalFormatting sqref="L7">
    <cfRule type="notContainsBlanks" dxfId="9" priority="13">
      <formula>LEN(TRIM(L7))&gt;0</formula>
    </cfRule>
  </conditionalFormatting>
  <conditionalFormatting sqref="L8">
    <cfRule type="notContainsBlanks" dxfId="8" priority="12">
      <formula>LEN(TRIM(L8))&gt;0</formula>
    </cfRule>
  </conditionalFormatting>
  <conditionalFormatting sqref="L9">
    <cfRule type="notContainsBlanks" dxfId="7" priority="11">
      <formula>LEN(TRIM(L9))&gt;0</formula>
    </cfRule>
  </conditionalFormatting>
  <conditionalFormatting sqref="R7">
    <cfRule type="notContainsBlanks" dxfId="6" priority="7">
      <formula>LEN(TRIM(R7))&gt;0</formula>
    </cfRule>
  </conditionalFormatting>
  <conditionalFormatting sqref="R8">
    <cfRule type="notContainsBlanks" dxfId="5" priority="6">
      <formula>LEN(TRIM(R8))&gt;0</formula>
    </cfRule>
  </conditionalFormatting>
  <conditionalFormatting sqref="R9">
    <cfRule type="notContainsBlanks" dxfId="4" priority="5">
      <formula>LEN(TRIM(R9))&gt;0</formula>
    </cfRule>
  </conditionalFormatting>
  <conditionalFormatting sqref="U7">
    <cfRule type="notContainsBlanks" dxfId="3" priority="4">
      <formula>LEN(TRIM(U7))&gt;0</formula>
    </cfRule>
  </conditionalFormatting>
  <conditionalFormatting sqref="U8">
    <cfRule type="notContainsBlanks" dxfId="2" priority="3">
      <formula>LEN(TRIM(U8))&gt;0</formula>
    </cfRule>
  </conditionalFormatting>
  <conditionalFormatting sqref="U9">
    <cfRule type="notContainsBlanks" dxfId="1" priority="2">
      <formula>LEN(TRIM(U9))&gt;0</formula>
    </cfRule>
  </conditionalFormatting>
  <conditionalFormatting sqref="B41:J44">
    <cfRule type="notContainsBlanks" dxfId="0" priority="1">
      <formula>LEN(TRIM(B41))&gt;0</formula>
    </cfRule>
  </conditionalFormatting>
  <pageMargins left="0.7" right="0.7" top="0.78740157499999996" bottom="0.78740157499999996" header="0.3" footer="0.3"/>
  <pageSetup paperSize="9" orientation="portrait" horizontalDpi="1200" verticalDpi="1200" r:id="rId3"/>
  <drawing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Einführung</vt:lpstr>
      <vt:lpstr>Eingabemaske</vt:lpstr>
    </vt:vector>
  </TitlesOfParts>
  <Company>Rechen- und Kommunikationszentrum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Hertranft</dc:creator>
  <cp:lastModifiedBy>r.stranzenbach</cp:lastModifiedBy>
  <dcterms:created xsi:type="dcterms:W3CDTF">2015-07-06T07:56:58Z</dcterms:created>
  <dcterms:modified xsi:type="dcterms:W3CDTF">2016-10-06T07:53:46Z</dcterms:modified>
</cp:coreProperties>
</file>